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9135" windowHeight="4965" tabRatio="719" activeTab="0"/>
  </bookViews>
  <sheets>
    <sheet name="Anafi" sheetId="1" r:id="rId1"/>
  </sheets>
  <definedNames>
    <definedName name="TVA">'Anafi'!$D$182</definedName>
    <definedName name="tva1">'Anafi'!$D$182</definedName>
    <definedName name="_xlnm.Print_Area" localSheetId="0">'Anafi'!$A$1:$K$71,'Anafi'!$A$74:$K$147,'Anafi'!$A$152:$K$173,'Anafi'!$A$179:$K$217</definedName>
  </definedNames>
  <calcPr calcMode="autoNoTable" fullCalcOnLoad="1" iterate="1" iterateCount="100" iterateDelta="0.001"/>
</workbook>
</file>

<file path=xl/sharedStrings.xml><?xml version="1.0" encoding="utf-8"?>
<sst xmlns="http://schemas.openxmlformats.org/spreadsheetml/2006/main" count="180" uniqueCount="178">
  <si>
    <t>Nom</t>
  </si>
  <si>
    <t>COMPTE DE RESULTAT</t>
  </si>
  <si>
    <t xml:space="preserve">     production vendue de biens </t>
  </si>
  <si>
    <t xml:space="preserve">     production vendue de services</t>
  </si>
  <si>
    <t xml:space="preserve">     vente de marchandises</t>
  </si>
  <si>
    <t>CHIFFRE D'AFFAIRES</t>
  </si>
  <si>
    <t>dont à l'exportation (% du CA)</t>
  </si>
  <si>
    <t>production immobilisée</t>
  </si>
  <si>
    <t xml:space="preserve">production stockée </t>
  </si>
  <si>
    <t>PRODUCTION (100%)</t>
  </si>
  <si>
    <t xml:space="preserve">     achats de matières et d'approvisionnements</t>
  </si>
  <si>
    <t xml:space="preserve">     - variation de stocks de matières et d'approvisionnements</t>
  </si>
  <si>
    <t>consommation de matières et d'approvisionnements</t>
  </si>
  <si>
    <t xml:space="preserve">     achats de marchandises</t>
  </si>
  <si>
    <t xml:space="preserve">     - variation de stocks marchandises</t>
  </si>
  <si>
    <t>coût d'achat des marchandises vendues</t>
  </si>
  <si>
    <t>achats consommés</t>
  </si>
  <si>
    <t>MARGE SUR CONSOMMATION DE MATIERES ET MARCHANDISES</t>
  </si>
  <si>
    <t>autres consommations et charges externes (hors crédit-bail)</t>
  </si>
  <si>
    <t>VALEUR AJOUTEE</t>
  </si>
  <si>
    <t xml:space="preserve">     salaires et traitements</t>
  </si>
  <si>
    <t xml:space="preserve">     charges sociales</t>
  </si>
  <si>
    <t xml:space="preserve">     participation des salariés</t>
  </si>
  <si>
    <t xml:space="preserve">     autres</t>
  </si>
  <si>
    <t>frais de personnel (dont participation des salariés)</t>
  </si>
  <si>
    <t>impôt et taxes</t>
  </si>
  <si>
    <t>subventions d'exploitation</t>
  </si>
  <si>
    <t xml:space="preserve">     dotations aux provisions sur actif circulant</t>
  </si>
  <si>
    <t xml:space="preserve">     autres dotations aux provisions d'exploitation</t>
  </si>
  <si>
    <t xml:space="preserve">     reprises sur provisions sur actifs circulants</t>
  </si>
  <si>
    <t xml:space="preserve">     autres reprises sur provisions d'exploitation</t>
  </si>
  <si>
    <t>dotations aux provisions d'exploitation nettes des reprises</t>
  </si>
  <si>
    <t xml:space="preserve">     autres produits d'exploitation</t>
  </si>
  <si>
    <t xml:space="preserve">     autres charges d'exploitation</t>
  </si>
  <si>
    <t>soldes des autres produits et charges d'exploitation</t>
  </si>
  <si>
    <t>EXCEDENT BRUT D'EXPLOITATION</t>
  </si>
  <si>
    <t xml:space="preserve">     dotations aux amortissements</t>
  </si>
  <si>
    <t xml:space="preserve">     reprises sur amortissements</t>
  </si>
  <si>
    <t>dotations aux amortissements nettes des reprises</t>
  </si>
  <si>
    <t xml:space="preserve">     dotations aux provisions sur actifs immobilisés</t>
  </si>
  <si>
    <t xml:space="preserve">     reprises sur provisions sur actifs immobilisés</t>
  </si>
  <si>
    <t>dotations aux provisions sur actifs immobilisés nettes des reprises</t>
  </si>
  <si>
    <t>RESULTAT D'EXPLOITATION</t>
  </si>
  <si>
    <t xml:space="preserve">     frais financiers</t>
  </si>
  <si>
    <t xml:space="preserve">     pertes de change</t>
  </si>
  <si>
    <t xml:space="preserve">     loyers de crédit-bail</t>
  </si>
  <si>
    <t xml:space="preserve">     autres charges financières </t>
  </si>
  <si>
    <t>charges financières</t>
  </si>
  <si>
    <t xml:space="preserve">     produits financiers</t>
  </si>
  <si>
    <t xml:space="preserve">     gains de change</t>
  </si>
  <si>
    <t xml:space="preserve">     produits financiers sur actif immobilisé</t>
  </si>
  <si>
    <t xml:space="preserve">     autres produits financiers</t>
  </si>
  <si>
    <t>produits financiers</t>
  </si>
  <si>
    <t xml:space="preserve">     produits sur cession de titres de placement</t>
  </si>
  <si>
    <t xml:space="preserve">     charge sur cession de titres de placement</t>
  </si>
  <si>
    <t>solde + ou - values cessions de titres de placement</t>
  </si>
  <si>
    <t xml:space="preserve">     dotations aux provisions financières</t>
  </si>
  <si>
    <t xml:space="preserve">     reprises sur provisions financières</t>
  </si>
  <si>
    <t>dotations aux provisions financières nettes des reprises</t>
  </si>
  <si>
    <t>RESULTAT FINANCIER</t>
  </si>
  <si>
    <t>RESULTAT COURANT (avant impôt)</t>
  </si>
  <si>
    <t>plus (moins) values de cession</t>
  </si>
  <si>
    <t>autres produits exceptionnels</t>
  </si>
  <si>
    <t>autres charges exceptionnelles</t>
  </si>
  <si>
    <t>RESULTAT EXCEPTIONNEL</t>
  </si>
  <si>
    <t>résultat des sociétés mises en équivalence</t>
  </si>
  <si>
    <t>impôt sur les bénéfices</t>
  </si>
  <si>
    <t>amortissement de la survaleur</t>
  </si>
  <si>
    <t>RESULTAT NET</t>
  </si>
  <si>
    <t>résultat revenant aux intérêts minoritaires</t>
  </si>
  <si>
    <t>RESULTAT NET PART DU GROUPE</t>
  </si>
  <si>
    <t>BILAN FONCTIONNEL</t>
  </si>
  <si>
    <t xml:space="preserve">     survaleur</t>
  </si>
  <si>
    <t xml:space="preserve">     immobilisations incorporelles en cours</t>
  </si>
  <si>
    <t xml:space="preserve">     marques, brevets, fonds de commerce</t>
  </si>
  <si>
    <t xml:space="preserve">     autres </t>
  </si>
  <si>
    <t>immobilisations incorporelles</t>
  </si>
  <si>
    <t xml:space="preserve">     terrains bâtiments</t>
  </si>
  <si>
    <t xml:space="preserve">     matériel, outillage ...</t>
  </si>
  <si>
    <t xml:space="preserve">     immo. corporelles acquises par crédit-bail</t>
  </si>
  <si>
    <t>immobilisations corporelles</t>
  </si>
  <si>
    <t xml:space="preserve">     titres mis en équivalence</t>
  </si>
  <si>
    <t xml:space="preserve">     participations</t>
  </si>
  <si>
    <t xml:space="preserve">     prêts et créances rattachées à des participations</t>
  </si>
  <si>
    <t xml:space="preserve">     autres titres immobilisés</t>
  </si>
  <si>
    <t>immobilisations financières</t>
  </si>
  <si>
    <t>ACTIF IMMOBILISE</t>
  </si>
  <si>
    <t xml:space="preserve">     stock de marchandises</t>
  </si>
  <si>
    <t xml:space="preserve">     stock de matières et approvisionnements</t>
  </si>
  <si>
    <t xml:space="preserve">     stock de produits finis et en cours</t>
  </si>
  <si>
    <t>stock total</t>
  </si>
  <si>
    <t xml:space="preserve">     encours client</t>
  </si>
  <si>
    <t xml:space="preserve">     effets escomptés non échus</t>
  </si>
  <si>
    <t xml:space="preserve">     - avances reçues sur commandes</t>
  </si>
  <si>
    <t>encours client</t>
  </si>
  <si>
    <t xml:space="preserve">     charges constatées d'avance</t>
  </si>
  <si>
    <t xml:space="preserve">     autres créances d'exploitation courante</t>
  </si>
  <si>
    <t>autres créances d'exploitation courante</t>
  </si>
  <si>
    <t>EMPLOIS DU CYCLE D'EXPLOITATION</t>
  </si>
  <si>
    <t xml:space="preserve">     encours fournisseurs</t>
  </si>
  <si>
    <t xml:space="preserve">     - avances versées sur commandes</t>
  </si>
  <si>
    <t>encours fournisseurs d'exploitation</t>
  </si>
  <si>
    <t xml:space="preserve">     dettes fiscales et sociales</t>
  </si>
  <si>
    <t xml:space="preserve">     produits constatés d'avance</t>
  </si>
  <si>
    <t xml:space="preserve">     autres dettes d'exploitation courante</t>
  </si>
  <si>
    <t>autres dettes d'exploitation courante</t>
  </si>
  <si>
    <t>RESSOURCES DU CYCLE D'EXPLOITATION</t>
  </si>
  <si>
    <t>BESOIN EN FONDS DE ROULEMENT D'EXPLOITATION</t>
  </si>
  <si>
    <t xml:space="preserve">     charges à répartir sur plusieurs exercices</t>
  </si>
  <si>
    <t xml:space="preserve">     autres créances hors exploitation courante</t>
  </si>
  <si>
    <t>créances hors exploitation courante</t>
  </si>
  <si>
    <t xml:space="preserve">     dettes sur immobilisations</t>
  </si>
  <si>
    <t xml:space="preserve">     autres dettes hors exploitation courante</t>
  </si>
  <si>
    <t>dettes hors exploitation courante</t>
  </si>
  <si>
    <t>B.F.R HORS EXPLOITATION</t>
  </si>
  <si>
    <t>BESOIN EN FONDS DE ROULEMENT</t>
  </si>
  <si>
    <t>ACTIF ECONOMIQUE</t>
  </si>
  <si>
    <t>capital social</t>
  </si>
  <si>
    <t xml:space="preserve">     primes</t>
  </si>
  <si>
    <t xml:space="preserve">     réserves </t>
  </si>
  <si>
    <t xml:space="preserve">     report à nouveau</t>
  </si>
  <si>
    <t xml:space="preserve">     résultat de l'exercice</t>
  </si>
  <si>
    <t xml:space="preserve">     dont dividendes à verser</t>
  </si>
  <si>
    <t>réserves , report à nouveau et résultat</t>
  </si>
  <si>
    <t>écarts de réévaluation et de consolidation</t>
  </si>
  <si>
    <t>provisions à caractère de réserves</t>
  </si>
  <si>
    <t>subventions d'investissement</t>
  </si>
  <si>
    <t>autres capitaux propres (comptes courants d'associés, ORA, ...)</t>
  </si>
  <si>
    <t>CAPITAUX PROPRES PART DU GROUPE</t>
  </si>
  <si>
    <t>INTERETS MINORITAIRES</t>
  </si>
  <si>
    <t>CAPITAUX PROPRES TOTAUX</t>
  </si>
  <si>
    <t>PROVISIONS POUR RISQUES ET CHARGES</t>
  </si>
  <si>
    <t>Dette de nature subordonnée (obligations convertibles, ...)</t>
  </si>
  <si>
    <t>dettes bancaires et financières L.M.T</t>
  </si>
  <si>
    <t>engagements de crédit-bail</t>
  </si>
  <si>
    <t>- placements financiers</t>
  </si>
  <si>
    <t>- disponible</t>
  </si>
  <si>
    <t>ENDETTEMENT NET</t>
  </si>
  <si>
    <t>CAPITAUX INVESTIS DANS L'EXPLOITATION</t>
  </si>
  <si>
    <t>= Capacité d'autofinancement</t>
  </si>
  <si>
    <t>- Variation du besoin en fonds de roulement</t>
  </si>
  <si>
    <t>FLUX DE TRESORERIE PROVENANT DE L'EXPLOITATION</t>
  </si>
  <si>
    <t>acquisitions d'immobilisations corporelles et incorporelles</t>
  </si>
  <si>
    <t>- cessions d'immobilisations corporelles et incorporelles</t>
  </si>
  <si>
    <t>+/- varation des immobilisations financières</t>
  </si>
  <si>
    <t>FLUX D'INVESTISSEMENT</t>
  </si>
  <si>
    <t>augmentation de capital en numéraire</t>
  </si>
  <si>
    <t>dividendes versés</t>
  </si>
  <si>
    <t>effets de varIations de taux de change et de périmètre</t>
  </si>
  <si>
    <t>VARIATION DE L'ENDETTEMENT NET</t>
  </si>
  <si>
    <t>RATIOS DU B.F.R EN JOURS (fin de période)</t>
  </si>
  <si>
    <t>TVA</t>
  </si>
  <si>
    <t>encours clients (en jours de CA)</t>
  </si>
  <si>
    <t>rotation des stocks (en jours de CA)</t>
  </si>
  <si>
    <t>BFR total (en jours de CA)</t>
  </si>
  <si>
    <t>ANALYSE DE L'EFFET DE LEVIER (fin de période)</t>
  </si>
  <si>
    <t>chiffre d'affaires (CA)</t>
  </si>
  <si>
    <t>résultat courant (Rc)</t>
  </si>
  <si>
    <t>résultat financier (R fin)</t>
  </si>
  <si>
    <t>résultat d'exploitation (Re)</t>
  </si>
  <si>
    <t>immobilisations  (I)</t>
  </si>
  <si>
    <t>besoin en fonds de roulement  (BFR)</t>
  </si>
  <si>
    <t>actif économique AE = I + BFR</t>
  </si>
  <si>
    <t>capitaux propres (CP)</t>
  </si>
  <si>
    <t>endettement net global (y compris provisions et dividendes) (D)</t>
  </si>
  <si>
    <t>actif économique AE = CP + D</t>
  </si>
  <si>
    <t>taux de l'impôt sur les sociétés (T)</t>
  </si>
  <si>
    <t>rentabilité économique nette = Re * (1 - T) / AE</t>
  </si>
  <si>
    <t>rentabilité des capitaux propres = Rc * (1 -T) / CP</t>
  </si>
  <si>
    <t>effet de levier</t>
  </si>
  <si>
    <t>coût net de l'endettement estimé = R fin * (1 - T) / D</t>
  </si>
  <si>
    <t>levier financier (D/CP)</t>
  </si>
  <si>
    <t>(1) Marge nette corrigée = Rc * (1 - T) / CA</t>
  </si>
  <si>
    <t>(2) Rotation de l'actif économique = CA / AE</t>
  </si>
  <si>
    <t>(3) 1+ levier financier = AE / CP</t>
  </si>
  <si>
    <t>Rentabilité nette des capitaux propres</t>
  </si>
  <si>
    <t>concours bancaires courants</t>
  </si>
  <si>
    <t xml:space="preserve">      effet escompté non échus</t>
  </si>
</sst>
</file>

<file path=xl/styles.xml><?xml version="1.0" encoding="utf-8"?>
<styleSheet xmlns="http://schemas.openxmlformats.org/spreadsheetml/2006/main">
  <numFmts count="49">
    <numFmt numFmtId="5" formatCode="#,##0\ &quot;F&quot;;\-#,##0\ &quot;F&quot;"/>
    <numFmt numFmtId="6" formatCode="#,##0\ &quot;F&quot;;[Red]\-#,##0\ &quot;F&quot;"/>
    <numFmt numFmtId="7" formatCode="#,##0.00\ &quot;F&quot;;\-#,##0.00\ &quot;F&quot;"/>
    <numFmt numFmtId="8" formatCode="#,##0.00\ &quot;F&quot;;[Red]\-#,##0.00\ &quot;F&quot;"/>
    <numFmt numFmtId="42" formatCode="_-* #,##0\ &quot;F&quot;_-;\-* #,##0\ &quot;F&quot;_-;_-* &quot;-&quot;\ &quot;F&quot;_-;_-@_-"/>
    <numFmt numFmtId="41" formatCode="_-* #,##0\ _F_-;\-* #,##0\ _F_-;_-* &quot;-&quot;\ _F_-;_-@_-"/>
    <numFmt numFmtId="44" formatCode="_-* #,##0.00\ &quot;F&quot;_-;\-* #,##0.00\ &quot;F&quot;_-;_-* &quot;-&quot;??\ &quot;F&quot;_-;_-@_-"/>
    <numFmt numFmtId="43" formatCode="_-* #,##0.00\ _F_-;\-* #,##0.00\ _F_-;_-* &quot;-&quot;??\ _F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,##0\ &quot;$&quot;;\-#,##0\ &quot;$&quot;"/>
    <numFmt numFmtId="173" formatCode="#,##0\ &quot;$&quot;;[Red]\-#,##0\ &quot;$&quot;"/>
    <numFmt numFmtId="174" formatCode="#,##0.00\ &quot;$&quot;;\-#,##0.00\ &quot;$&quot;"/>
    <numFmt numFmtId="175" formatCode="#,##0.00\ &quot;$&quot;;[Red]\-#,##0.00\ &quot;$&quot;"/>
    <numFmt numFmtId="176" formatCode="_-* #,##0\ &quot;$&quot;_-;\-* #,##0\ &quot;$&quot;_-;_-* &quot;-&quot;\ &quot;$&quot;_-;_-@_-"/>
    <numFmt numFmtId="177" formatCode="_-* #,##0\ _$_-;\-* #,##0\ _$_-;_-* &quot;-&quot;\ _$_-;_-@_-"/>
    <numFmt numFmtId="178" formatCode="_-* #,##0.00\ &quot;$&quot;_-;\-* #,##0.00\ &quot;$&quot;_-;_-* &quot;-&quot;??\ &quot;$&quot;_-;_-@_-"/>
    <numFmt numFmtId="179" formatCode="_-* #,##0.00\ _$_-;\-* #,##0.00\ _$_-;_-* &quot;-&quot;??\ _$_-;_-@_-"/>
    <numFmt numFmtId="180" formatCode="#,##0.0;&quot;(&quot;#,##0.0&quot;)&quot;;&quot;&quot;"/>
    <numFmt numFmtId="181" formatCode="0.0%;&quot;(&quot;0.0&quot;)&quot;%;&quot;&quot;"/>
    <numFmt numFmtId="182" formatCode="0.0%;0.0%;&quot;&quot;"/>
    <numFmt numFmtId="183" formatCode="&quot;+&quot;0.0%;&quot;-&quot;0.0%;"/>
    <numFmt numFmtId="184" formatCode="#,##0;&quot;(&quot;#,##0&quot;)&quot;;&quot;&quot;"/>
    <numFmt numFmtId="185" formatCode="General;;&quot;&quot;"/>
    <numFmt numFmtId="186" formatCode="0.0;0.0;&quot;&quot;"/>
    <numFmt numFmtId="187" formatCode="General;General;&quot;&quot;"/>
    <numFmt numFmtId="188" formatCode="0.0%"/>
    <numFmt numFmtId="189" formatCode="#,##0.0"/>
    <numFmt numFmtId="190" formatCode="#,##0.00;&quot;(&quot;#,##0.00&quot;)&quot;;&quot;&quot;"/>
    <numFmt numFmtId="191" formatCode="#,##0;&quot;(&quot;#,##0&quot;)&quot;;0"/>
    <numFmt numFmtId="192" formatCode="#,##0.0;&quot;(&quot;#,##0.0&quot;)&quot;;0.0"/>
    <numFmt numFmtId="193" formatCode="_-* #,##0.0\ _$_-;\-* #,##0.0\ _$_-;_-* &quot;-&quot;??\ _$_-;_-@_-"/>
    <numFmt numFmtId="194" formatCode="_-* #,##0\ _$_-;\-* #,##0\ _$_-;_-* &quot;-&quot;??\ _$_-;_-@_-"/>
    <numFmt numFmtId="195" formatCode="0.00000000"/>
    <numFmt numFmtId="196" formatCode="0.0000000"/>
    <numFmt numFmtId="197" formatCode="0.000000"/>
    <numFmt numFmtId="198" formatCode="0.00000"/>
    <numFmt numFmtId="199" formatCode="0.0000"/>
    <numFmt numFmtId="200" formatCode="0.000"/>
    <numFmt numFmtId="201" formatCode="0.0"/>
    <numFmt numFmtId="202" formatCode="&quot;+&quot;0.0%;&quot;-&quot;0.0%;&quot;+&quot;0.0%"/>
    <numFmt numFmtId="203" formatCode="mmmmm"/>
    <numFmt numFmtId="204" formatCode="yyyy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12"/>
      <name val="Arial"/>
      <family val="2"/>
    </font>
    <font>
      <sz val="8"/>
      <color indexed="12"/>
      <name val="Arial"/>
      <family val="2"/>
    </font>
    <font>
      <b/>
      <sz val="10"/>
      <color indexed="8"/>
      <name val="Arial"/>
      <family val="2"/>
    </font>
    <font>
      <b/>
      <sz val="10"/>
      <color indexed="18"/>
      <name val="Arial"/>
      <family val="2"/>
    </font>
    <font>
      <i/>
      <sz val="8"/>
      <color indexed="12"/>
      <name val="Arial"/>
      <family val="0"/>
    </font>
    <font>
      <i/>
      <sz val="10"/>
      <color indexed="12"/>
      <name val="Arial"/>
      <family val="0"/>
    </font>
    <font>
      <i/>
      <sz val="10"/>
      <color indexed="8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24">
    <border>
      <left/>
      <right/>
      <top/>
      <bottom/>
      <diagonal/>
    </border>
    <border>
      <left style="medium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1" xfId="0" applyFont="1" applyBorder="1" applyAlignment="1" applyProtection="1">
      <alignment horizontal="center" vertical="center"/>
      <protection locked="0"/>
    </xf>
    <xf numFmtId="0" fontId="3" fillId="0" borderId="2" xfId="0" applyNumberFormat="1" applyFont="1" applyBorder="1" applyAlignment="1" applyProtection="1">
      <alignment horizontal="right" vertical="center"/>
      <protection locked="0"/>
    </xf>
    <xf numFmtId="0" fontId="3" fillId="0" borderId="3" xfId="0" applyFont="1" applyBorder="1" applyAlignment="1" applyProtection="1">
      <alignment horizontal="right" vertical="center"/>
      <protection locked="0"/>
    </xf>
    <xf numFmtId="0" fontId="4" fillId="0" borderId="4" xfId="0" applyFont="1" applyBorder="1" applyAlignment="1" applyProtection="1">
      <alignment horizontal="left"/>
      <protection locked="0"/>
    </xf>
    <xf numFmtId="180" fontId="4" fillId="0" borderId="0" xfId="0" applyNumberFormat="1" applyFont="1" applyBorder="1" applyAlignment="1" applyProtection="1">
      <alignment horizontal="right"/>
      <protection locked="0"/>
    </xf>
    <xf numFmtId="181" fontId="5" fillId="0" borderId="0" xfId="0" applyNumberFormat="1" applyFont="1" applyBorder="1" applyAlignment="1" applyProtection="1">
      <alignment horizontal="right"/>
      <protection locked="0"/>
    </xf>
    <xf numFmtId="182" fontId="5" fillId="0" borderId="5" xfId="0" applyNumberFormat="1" applyFont="1" applyBorder="1" applyAlignment="1" applyProtection="1">
      <alignment horizontal="right"/>
      <protection locked="0"/>
    </xf>
    <xf numFmtId="181" fontId="5" fillId="0" borderId="5" xfId="0" applyNumberFormat="1" applyFont="1" applyBorder="1" applyAlignment="1" applyProtection="1">
      <alignment horizontal="right"/>
      <protection locked="0"/>
    </xf>
    <xf numFmtId="0" fontId="6" fillId="0" borderId="4" xfId="0" applyFont="1" applyBorder="1" applyAlignment="1" applyProtection="1">
      <alignment horizontal="left"/>
      <protection locked="0"/>
    </xf>
    <xf numFmtId="180" fontId="1" fillId="0" borderId="0" xfId="0" applyNumberFormat="1" applyFont="1" applyBorder="1" applyAlignment="1" applyProtection="1">
      <alignment horizontal="right"/>
      <protection locked="0"/>
    </xf>
    <xf numFmtId="0" fontId="7" fillId="0" borderId="4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6" fillId="0" borderId="4" xfId="0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horizontal="left"/>
      <protection locked="0"/>
    </xf>
    <xf numFmtId="181" fontId="5" fillId="0" borderId="0" xfId="0" applyNumberFormat="1" applyFont="1" applyBorder="1" applyAlignment="1" applyProtection="1">
      <alignment horizontal="right"/>
      <protection/>
    </xf>
    <xf numFmtId="181" fontId="5" fillId="0" borderId="5" xfId="0" applyNumberFormat="1" applyFont="1" applyBorder="1" applyAlignment="1" applyProtection="1">
      <alignment horizontal="right"/>
      <protection/>
    </xf>
    <xf numFmtId="180" fontId="6" fillId="0" borderId="0" xfId="0" applyNumberFormat="1" applyFont="1" applyBorder="1" applyAlignment="1" applyProtection="1">
      <alignment horizontal="right"/>
      <protection locked="0"/>
    </xf>
    <xf numFmtId="0" fontId="1" fillId="0" borderId="6" xfId="0" applyFont="1" applyBorder="1" applyAlignment="1" applyProtection="1">
      <alignment horizontal="left" vertical="center"/>
      <protection locked="0"/>
    </xf>
    <xf numFmtId="181" fontId="5" fillId="0" borderId="7" xfId="0" applyNumberFormat="1" applyFont="1" applyBorder="1" applyAlignment="1" applyProtection="1">
      <alignment horizontal="right" vertical="center"/>
      <protection locked="0"/>
    </xf>
    <xf numFmtId="181" fontId="5" fillId="0" borderId="7" xfId="0" applyNumberFormat="1" applyFont="1" applyBorder="1" applyAlignment="1" applyProtection="1">
      <alignment horizontal="right" vertical="center"/>
      <protection/>
    </xf>
    <xf numFmtId="181" fontId="5" fillId="0" borderId="8" xfId="0" applyNumberFormat="1" applyFont="1" applyBorder="1" applyAlignment="1" applyProtection="1">
      <alignment horizontal="right" vertical="center"/>
      <protection/>
    </xf>
    <xf numFmtId="0" fontId="7" fillId="0" borderId="4" xfId="0" applyFont="1" applyBorder="1" applyAlignment="1" applyProtection="1">
      <alignment horizontal="left"/>
      <protection locked="0"/>
    </xf>
    <xf numFmtId="0" fontId="2" fillId="0" borderId="0" xfId="0" applyFont="1" applyAlignment="1" applyProtection="1">
      <alignment/>
      <protection locked="0"/>
    </xf>
    <xf numFmtId="184" fontId="0" fillId="0" borderId="0" xfId="0" applyNumberFormat="1" applyFont="1" applyAlignment="1" applyProtection="1">
      <alignment/>
      <protection locked="0"/>
    </xf>
    <xf numFmtId="0" fontId="0" fillId="0" borderId="0" xfId="0" applyFont="1" applyAlignment="1" applyProtection="1">
      <alignment/>
      <protection locked="0"/>
    </xf>
    <xf numFmtId="0" fontId="2" fillId="0" borderId="0" xfId="0" applyFont="1" applyAlignment="1" applyProtection="1">
      <alignment horizontal="right"/>
      <protection locked="0"/>
    </xf>
    <xf numFmtId="185" fontId="1" fillId="0" borderId="0" xfId="0" applyNumberFormat="1" applyFont="1" applyAlignment="1" applyProtection="1">
      <alignment/>
      <protection locked="0"/>
    </xf>
    <xf numFmtId="1" fontId="3" fillId="0" borderId="3" xfId="0" applyNumberFormat="1" applyFont="1" applyBorder="1" applyAlignment="1" applyProtection="1">
      <alignment vertical="center"/>
      <protection locked="0"/>
    </xf>
    <xf numFmtId="0" fontId="6" fillId="0" borderId="4" xfId="0" applyFont="1" applyBorder="1" applyAlignment="1" applyProtection="1">
      <alignment/>
      <protection locked="0"/>
    </xf>
    <xf numFmtId="180" fontId="6" fillId="0" borderId="0" xfId="0" applyNumberFormat="1" applyFont="1" applyBorder="1" applyAlignment="1" applyProtection="1">
      <alignment/>
      <protection locked="0"/>
    </xf>
    <xf numFmtId="180" fontId="4" fillId="0" borderId="0" xfId="0" applyNumberFormat="1" applyFont="1" applyBorder="1" applyAlignment="1" applyProtection="1">
      <alignment/>
      <protection locked="0"/>
    </xf>
    <xf numFmtId="0" fontId="6" fillId="0" borderId="5" xfId="0" applyFont="1" applyBorder="1" applyAlignment="1" applyProtection="1">
      <alignment/>
      <protection locked="0"/>
    </xf>
    <xf numFmtId="0" fontId="4" fillId="0" borderId="4" xfId="0" applyFont="1" applyBorder="1" applyAlignment="1" applyProtection="1">
      <alignment/>
      <protection locked="0"/>
    </xf>
    <xf numFmtId="0" fontId="4" fillId="0" borderId="5" xfId="0" applyFont="1" applyBorder="1" applyAlignment="1" applyProtection="1">
      <alignment/>
      <protection locked="0"/>
    </xf>
    <xf numFmtId="180" fontId="4" fillId="0" borderId="7" xfId="0" applyNumberFormat="1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 locked="0"/>
    </xf>
    <xf numFmtId="180" fontId="1" fillId="0" borderId="0" xfId="0" applyNumberFormat="1" applyFont="1" applyBorder="1" applyAlignment="1" applyProtection="1">
      <alignment/>
      <protection/>
    </xf>
    <xf numFmtId="0" fontId="1" fillId="0" borderId="5" xfId="0" applyFont="1" applyBorder="1" applyAlignment="1" applyProtection="1">
      <alignment/>
      <protection locked="0"/>
    </xf>
    <xf numFmtId="0" fontId="1" fillId="0" borderId="6" xfId="0" applyFont="1" applyBorder="1" applyAlignment="1" applyProtection="1">
      <alignment vertical="center"/>
      <protection locked="0"/>
    </xf>
    <xf numFmtId="180" fontId="1" fillId="0" borderId="9" xfId="0" applyNumberFormat="1" applyFont="1" applyBorder="1" applyAlignment="1" applyProtection="1">
      <alignment vertical="center"/>
      <protection locked="0"/>
    </xf>
    <xf numFmtId="180" fontId="1" fillId="0" borderId="7" xfId="0" applyNumberFormat="1" applyFont="1" applyBorder="1" applyAlignment="1" applyProtection="1">
      <alignment vertical="center"/>
      <protection locked="0"/>
    </xf>
    <xf numFmtId="180" fontId="1" fillId="0" borderId="9" xfId="0" applyNumberFormat="1" applyFont="1" applyBorder="1" applyAlignment="1" applyProtection="1">
      <alignment vertical="center"/>
      <protection/>
    </xf>
    <xf numFmtId="180" fontId="1" fillId="0" borderId="7" xfId="0" applyNumberFormat="1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vertical="center"/>
      <protection locked="0"/>
    </xf>
    <xf numFmtId="0" fontId="1" fillId="0" borderId="10" xfId="0" applyFont="1" applyBorder="1" applyAlignment="1" applyProtection="1">
      <alignment vertical="center"/>
      <protection locked="0"/>
    </xf>
    <xf numFmtId="0" fontId="1" fillId="0" borderId="11" xfId="0" applyFont="1" applyBorder="1" applyAlignment="1" applyProtection="1">
      <alignment vertical="center"/>
      <protection locked="0"/>
    </xf>
    <xf numFmtId="0" fontId="4" fillId="0" borderId="12" xfId="0" applyFont="1" applyBorder="1" applyAlignment="1" applyProtection="1">
      <alignment/>
      <protection locked="0"/>
    </xf>
    <xf numFmtId="180" fontId="4" fillId="0" borderId="13" xfId="0" applyNumberFormat="1" applyFont="1" applyBorder="1" applyAlignment="1" applyProtection="1">
      <alignment/>
      <protection locked="0"/>
    </xf>
    <xf numFmtId="0" fontId="4" fillId="0" borderId="14" xfId="0" applyFont="1" applyBorder="1" applyAlignment="1" applyProtection="1">
      <alignment/>
      <protection locked="0"/>
    </xf>
    <xf numFmtId="0" fontId="0" fillId="0" borderId="3" xfId="0" applyFont="1" applyBorder="1" applyAlignment="1" applyProtection="1">
      <alignment vertical="center"/>
      <protection locked="0"/>
    </xf>
    <xf numFmtId="0" fontId="3" fillId="0" borderId="4" xfId="0" applyFont="1" applyBorder="1" applyAlignment="1" applyProtection="1">
      <alignment horizontal="center" vertical="center"/>
      <protection locked="0"/>
    </xf>
    <xf numFmtId="184" fontId="0" fillId="0" borderId="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0" fillId="0" borderId="5" xfId="0" applyFont="1" applyBorder="1" applyAlignment="1" applyProtection="1">
      <alignment vertical="center"/>
      <protection locked="0"/>
    </xf>
    <xf numFmtId="0" fontId="0" fillId="0" borderId="4" xfId="0" applyFont="1" applyBorder="1" applyAlignment="1" applyProtection="1">
      <alignment/>
      <protection locked="0"/>
    </xf>
    <xf numFmtId="188" fontId="0" fillId="0" borderId="0" xfId="19" applyNumberFormat="1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/>
      <protection locked="0"/>
    </xf>
    <xf numFmtId="0" fontId="0" fillId="0" borderId="5" xfId="0" applyFont="1" applyBorder="1" applyAlignment="1" applyProtection="1">
      <alignment/>
      <protection locked="0"/>
    </xf>
    <xf numFmtId="0" fontId="0" fillId="0" borderId="15" xfId="0" applyFont="1" applyBorder="1" applyAlignment="1" applyProtection="1">
      <alignment/>
      <protection locked="0"/>
    </xf>
    <xf numFmtId="0" fontId="0" fillId="0" borderId="16" xfId="0" applyFont="1" applyBorder="1" applyAlignment="1" applyProtection="1">
      <alignment/>
      <protection locked="0"/>
    </xf>
    <xf numFmtId="185" fontId="0" fillId="0" borderId="0" xfId="0" applyNumberFormat="1" applyFont="1" applyAlignment="1" applyProtection="1">
      <alignment/>
      <protection locked="0"/>
    </xf>
    <xf numFmtId="0" fontId="0" fillId="0" borderId="0" xfId="0" applyFont="1" applyBorder="1" applyAlignment="1" applyProtection="1">
      <alignment/>
      <protection/>
    </xf>
    <xf numFmtId="10" fontId="0" fillId="0" borderId="0" xfId="0" applyNumberFormat="1" applyFont="1" applyBorder="1" applyAlignment="1" applyProtection="1">
      <alignment/>
      <protection locked="0"/>
    </xf>
    <xf numFmtId="10" fontId="0" fillId="0" borderId="5" xfId="0" applyNumberFormat="1" applyFont="1" applyBorder="1" applyAlignment="1" applyProtection="1">
      <alignment/>
      <protection locked="0"/>
    </xf>
    <xf numFmtId="10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 locked="0"/>
    </xf>
    <xf numFmtId="2" fontId="0" fillId="0" borderId="0" xfId="0" applyNumberFormat="1" applyFont="1" applyBorder="1" applyAlignment="1" applyProtection="1">
      <alignment/>
      <protection/>
    </xf>
    <xf numFmtId="189" fontId="0" fillId="0" borderId="0" xfId="15" applyNumberFormat="1" applyFont="1" applyBorder="1" applyAlignment="1" applyProtection="1">
      <alignment/>
      <protection locked="0"/>
    </xf>
    <xf numFmtId="189" fontId="0" fillId="0" borderId="0" xfId="15" applyNumberFormat="1" applyFont="1" applyBorder="1" applyAlignment="1" applyProtection="1">
      <alignment/>
      <protection/>
    </xf>
    <xf numFmtId="184" fontId="0" fillId="0" borderId="17" xfId="0" applyNumberFormat="1" applyFont="1" applyBorder="1" applyAlignment="1" applyProtection="1">
      <alignment/>
      <protection locked="0"/>
    </xf>
    <xf numFmtId="0" fontId="0" fillId="0" borderId="17" xfId="0" applyFont="1" applyBorder="1" applyAlignment="1" applyProtection="1">
      <alignment/>
      <protection locked="0"/>
    </xf>
    <xf numFmtId="0" fontId="0" fillId="0" borderId="2" xfId="0" applyFont="1" applyBorder="1" applyAlignment="1" applyProtection="1">
      <alignment horizontal="right" vertical="center"/>
      <protection locked="0"/>
    </xf>
    <xf numFmtId="192" fontId="0" fillId="0" borderId="0" xfId="0" applyNumberFormat="1" applyFont="1" applyBorder="1" applyAlignment="1" applyProtection="1">
      <alignment/>
      <protection locked="0"/>
    </xf>
    <xf numFmtId="192" fontId="0" fillId="0" borderId="5" xfId="0" applyNumberFormat="1" applyFont="1" applyBorder="1" applyAlignment="1" applyProtection="1">
      <alignment/>
      <protection locked="0"/>
    </xf>
    <xf numFmtId="192" fontId="1" fillId="0" borderId="0" xfId="0" applyNumberFormat="1" applyFont="1" applyBorder="1" applyAlignment="1" applyProtection="1">
      <alignment/>
      <protection locked="0"/>
    </xf>
    <xf numFmtId="192" fontId="1" fillId="0" borderId="5" xfId="0" applyNumberFormat="1" applyFont="1" applyBorder="1" applyAlignment="1" applyProtection="1">
      <alignment/>
      <protection locked="0"/>
    </xf>
    <xf numFmtId="0" fontId="1" fillId="0" borderId="4" xfId="0" applyFont="1" applyBorder="1" applyAlignment="1" applyProtection="1">
      <alignment wrapText="1"/>
      <protection locked="0"/>
    </xf>
    <xf numFmtId="0" fontId="0" fillId="0" borderId="4" xfId="0" applyFont="1" applyBorder="1" applyAlignment="1" applyProtection="1">
      <alignment wrapText="1"/>
      <protection locked="0"/>
    </xf>
    <xf numFmtId="0" fontId="2" fillId="0" borderId="0" xfId="0" applyFont="1" applyAlignment="1" applyProtection="1">
      <alignment wrapText="1"/>
      <protection locked="0"/>
    </xf>
    <xf numFmtId="0" fontId="0" fillId="0" borderId="0" xfId="0" applyFont="1" applyAlignment="1">
      <alignment wrapText="1"/>
    </xf>
    <xf numFmtId="0" fontId="1" fillId="0" borderId="0" xfId="0" applyFont="1" applyAlignment="1">
      <alignment/>
    </xf>
    <xf numFmtId="0" fontId="2" fillId="0" borderId="18" xfId="0" applyFont="1" applyBorder="1" applyAlignment="1" applyProtection="1">
      <alignment/>
      <protection locked="0"/>
    </xf>
    <xf numFmtId="184" fontId="0" fillId="0" borderId="18" xfId="0" applyNumberFormat="1" applyFont="1" applyBorder="1" applyAlignment="1" applyProtection="1">
      <alignment/>
      <protection locked="0"/>
    </xf>
    <xf numFmtId="0" fontId="0" fillId="0" borderId="18" xfId="0" applyFont="1" applyBorder="1" applyAlignment="1" applyProtection="1">
      <alignment/>
      <protection locked="0"/>
    </xf>
    <xf numFmtId="184" fontId="0" fillId="0" borderId="0" xfId="0" applyNumberFormat="1" applyFont="1" applyBorder="1" applyAlignment="1" applyProtection="1">
      <alignment horizontal="right"/>
      <protection locked="0"/>
    </xf>
    <xf numFmtId="180" fontId="7" fillId="0" borderId="0" xfId="0" applyNumberFormat="1" applyFont="1" applyBorder="1" applyAlignment="1" applyProtection="1">
      <alignment horizontal="right"/>
      <protection locked="0"/>
    </xf>
    <xf numFmtId="180" fontId="6" fillId="0" borderId="19" xfId="0" applyNumberFormat="1" applyFont="1" applyBorder="1" applyAlignment="1" applyProtection="1">
      <alignment horizontal="right"/>
      <protection locked="0"/>
    </xf>
    <xf numFmtId="180" fontId="1" fillId="0" borderId="9" xfId="0" applyNumberFormat="1" applyFont="1" applyBorder="1" applyAlignment="1" applyProtection="1">
      <alignment horizontal="right" vertical="center"/>
      <protection locked="0"/>
    </xf>
    <xf numFmtId="0" fontId="0" fillId="0" borderId="4" xfId="0" applyFont="1" applyBorder="1" applyAlignment="1">
      <alignment/>
    </xf>
    <xf numFmtId="0" fontId="1" fillId="2" borderId="10" xfId="0" applyFont="1" applyFill="1" applyBorder="1" applyAlignment="1" applyProtection="1">
      <alignment horizontal="left" vertical="center"/>
      <protection locked="0"/>
    </xf>
    <xf numFmtId="180" fontId="1" fillId="2" borderId="9" xfId="0" applyNumberFormat="1" applyFont="1" applyFill="1" applyBorder="1" applyAlignment="1" applyProtection="1">
      <alignment horizontal="right" vertical="center"/>
      <protection locked="0"/>
    </xf>
    <xf numFmtId="181" fontId="5" fillId="2" borderId="9" xfId="0" applyNumberFormat="1" applyFont="1" applyFill="1" applyBorder="1" applyAlignment="1" applyProtection="1">
      <alignment horizontal="right" vertical="center"/>
      <protection locked="0"/>
    </xf>
    <xf numFmtId="181" fontId="5" fillId="2" borderId="11" xfId="0" applyNumberFormat="1" applyFont="1" applyFill="1" applyBorder="1" applyAlignment="1" applyProtection="1">
      <alignment horizontal="right" vertical="center"/>
      <protection locked="0"/>
    </xf>
    <xf numFmtId="202" fontId="5" fillId="2" borderId="20" xfId="0" applyNumberFormat="1" applyFont="1" applyFill="1" applyBorder="1" applyAlignment="1" applyProtection="1">
      <alignment horizontal="right" vertical="center"/>
      <protection locked="0"/>
    </xf>
    <xf numFmtId="181" fontId="5" fillId="2" borderId="9" xfId="0" applyNumberFormat="1" applyFont="1" applyFill="1" applyBorder="1" applyAlignment="1" applyProtection="1">
      <alignment horizontal="right" vertical="center"/>
      <protection/>
    </xf>
    <xf numFmtId="181" fontId="5" fillId="2" borderId="11" xfId="0" applyNumberFormat="1" applyFont="1" applyFill="1" applyBorder="1" applyAlignment="1" applyProtection="1">
      <alignment horizontal="right" vertical="center"/>
      <protection/>
    </xf>
    <xf numFmtId="0" fontId="3" fillId="2" borderId="10" xfId="0" applyFont="1" applyFill="1" applyBorder="1" applyAlignment="1" applyProtection="1">
      <alignment horizontal="left" vertical="center"/>
      <protection locked="0"/>
    </xf>
    <xf numFmtId="180" fontId="3" fillId="2" borderId="9" xfId="0" applyNumberFormat="1" applyFont="1" applyFill="1" applyBorder="1" applyAlignment="1" applyProtection="1">
      <alignment horizontal="right" vertical="center"/>
      <protection locked="0"/>
    </xf>
    <xf numFmtId="181" fontId="8" fillId="2" borderId="9" xfId="0" applyNumberFormat="1" applyFont="1" applyFill="1" applyBorder="1" applyAlignment="1" applyProtection="1">
      <alignment horizontal="right" vertical="center"/>
      <protection locked="0"/>
    </xf>
    <xf numFmtId="181" fontId="8" fillId="2" borderId="9" xfId="0" applyNumberFormat="1" applyFont="1" applyFill="1" applyBorder="1" applyAlignment="1" applyProtection="1">
      <alignment horizontal="right" vertical="center"/>
      <protection/>
    </xf>
    <xf numFmtId="181" fontId="8" fillId="2" borderId="11" xfId="0" applyNumberFormat="1" applyFont="1" applyFill="1" applyBorder="1" applyAlignment="1" applyProtection="1">
      <alignment horizontal="right" vertical="center"/>
      <protection/>
    </xf>
    <xf numFmtId="0" fontId="2" fillId="0" borderId="4" xfId="0" applyFont="1" applyBorder="1" applyAlignment="1">
      <alignment/>
    </xf>
    <xf numFmtId="0" fontId="2" fillId="0" borderId="0" xfId="0" applyFont="1" applyAlignment="1">
      <alignment/>
    </xf>
    <xf numFmtId="0" fontId="1" fillId="2" borderId="10" xfId="0" applyFont="1" applyFill="1" applyBorder="1" applyAlignment="1" applyProtection="1">
      <alignment vertical="center" wrapText="1"/>
      <protection locked="0"/>
    </xf>
    <xf numFmtId="192" fontId="1" fillId="2" borderId="9" xfId="0" applyNumberFormat="1" applyFont="1" applyFill="1" applyBorder="1" applyAlignment="1" applyProtection="1">
      <alignment vertical="center"/>
      <protection locked="0"/>
    </xf>
    <xf numFmtId="192" fontId="1" fillId="2" borderId="11" xfId="0" applyNumberFormat="1" applyFont="1" applyFill="1" applyBorder="1" applyAlignment="1" applyProtection="1">
      <alignment vertical="center"/>
      <protection locked="0"/>
    </xf>
    <xf numFmtId="0" fontId="0" fillId="0" borderId="0" xfId="0" applyFont="1" applyBorder="1" applyAlignment="1" applyProtection="1">
      <alignment horizontal="right"/>
      <protection locked="0"/>
    </xf>
    <xf numFmtId="0" fontId="0" fillId="0" borderId="5" xfId="0" applyFont="1" applyBorder="1" applyAlignment="1" applyProtection="1">
      <alignment horizontal="right"/>
      <protection locked="0"/>
    </xf>
    <xf numFmtId="0" fontId="0" fillId="0" borderId="0" xfId="0" applyFont="1" applyBorder="1" applyAlignment="1" applyProtection="1">
      <alignment horizontal="right"/>
      <protection/>
    </xf>
    <xf numFmtId="184" fontId="0" fillId="0" borderId="17" xfId="0" applyNumberFormat="1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 locked="0"/>
    </xf>
    <xf numFmtId="0" fontId="0" fillId="0" borderId="16" xfId="0" applyFont="1" applyBorder="1" applyAlignment="1" applyProtection="1">
      <alignment horizontal="right"/>
      <protection locked="0"/>
    </xf>
    <xf numFmtId="0" fontId="0" fillId="0" borderId="17" xfId="0" applyFont="1" applyBorder="1" applyAlignment="1" applyProtection="1">
      <alignment horizontal="right"/>
      <protection/>
    </xf>
    <xf numFmtId="181" fontId="5" fillId="2" borderId="21" xfId="0" applyNumberFormat="1" applyFont="1" applyFill="1" applyBorder="1" applyAlignment="1" applyProtection="1">
      <alignment horizontal="right" vertical="center"/>
      <protection/>
    </xf>
    <xf numFmtId="0" fontId="9" fillId="0" borderId="4" xfId="0" applyFont="1" applyBorder="1" applyAlignment="1" applyProtection="1">
      <alignment/>
      <protection locked="0"/>
    </xf>
    <xf numFmtId="180" fontId="9" fillId="0" borderId="0" xfId="0" applyNumberFormat="1" applyFont="1" applyBorder="1" applyAlignment="1" applyProtection="1">
      <alignment/>
      <protection locked="0"/>
    </xf>
    <xf numFmtId="0" fontId="9" fillId="0" borderId="5" xfId="0" applyFont="1" applyBorder="1" applyAlignment="1" applyProtection="1">
      <alignment/>
      <protection locked="0"/>
    </xf>
    <xf numFmtId="0" fontId="1" fillId="2" borderId="10" xfId="0" applyFont="1" applyFill="1" applyBorder="1" applyAlignment="1" applyProtection="1">
      <alignment horizontal="left" vertical="center"/>
      <protection locked="0"/>
    </xf>
    <xf numFmtId="180" fontId="1" fillId="2" borderId="9" xfId="0" applyNumberFormat="1" applyFont="1" applyFill="1" applyBorder="1" applyAlignment="1" applyProtection="1">
      <alignment horizontal="right" vertical="center"/>
      <protection locked="0"/>
    </xf>
    <xf numFmtId="181" fontId="5" fillId="2" borderId="9" xfId="0" applyNumberFormat="1" applyFont="1" applyFill="1" applyBorder="1" applyAlignment="1" applyProtection="1">
      <alignment horizontal="right" vertical="center"/>
      <protection locked="0"/>
    </xf>
    <xf numFmtId="181" fontId="5" fillId="2" borderId="9" xfId="0" applyNumberFormat="1" applyFont="1" applyFill="1" applyBorder="1" applyAlignment="1" applyProtection="1">
      <alignment horizontal="right" vertical="center"/>
      <protection/>
    </xf>
    <xf numFmtId="181" fontId="5" fillId="2" borderId="11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Border="1" applyAlignment="1">
      <alignment/>
    </xf>
    <xf numFmtId="0" fontId="0" fillId="0" borderId="0" xfId="0" applyFont="1" applyAlignment="1">
      <alignment/>
    </xf>
    <xf numFmtId="0" fontId="1" fillId="0" borderId="10" xfId="0" applyFont="1" applyFill="1" applyBorder="1" applyAlignment="1" applyProtection="1">
      <alignment horizontal="left" vertical="center"/>
      <protection locked="0"/>
    </xf>
    <xf numFmtId="180" fontId="1" fillId="0" borderId="9" xfId="0" applyNumberFormat="1" applyFont="1" applyFill="1" applyBorder="1" applyAlignment="1" applyProtection="1">
      <alignment horizontal="right" vertical="center"/>
      <protection locked="0"/>
    </xf>
    <xf numFmtId="181" fontId="5" fillId="0" borderId="9" xfId="0" applyNumberFormat="1" applyFont="1" applyFill="1" applyBorder="1" applyAlignment="1" applyProtection="1">
      <alignment horizontal="right" vertical="center"/>
      <protection locked="0"/>
    </xf>
    <xf numFmtId="181" fontId="5" fillId="0" borderId="9" xfId="0" applyNumberFormat="1" applyFont="1" applyFill="1" applyBorder="1" applyAlignment="1" applyProtection="1">
      <alignment horizontal="right" vertical="center"/>
      <protection/>
    </xf>
    <xf numFmtId="181" fontId="5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4" xfId="0" applyFont="1" applyFill="1" applyBorder="1" applyAlignment="1">
      <alignment/>
    </xf>
    <xf numFmtId="0" fontId="0" fillId="0" borderId="0" xfId="0" applyFont="1" applyFill="1" applyAlignment="1">
      <alignment/>
    </xf>
    <xf numFmtId="0" fontId="3" fillId="2" borderId="22" xfId="0" applyFont="1" applyFill="1" applyBorder="1" applyAlignment="1" applyProtection="1">
      <alignment horizontal="left" vertical="center"/>
      <protection locked="0"/>
    </xf>
    <xf numFmtId="180" fontId="3" fillId="2" borderId="23" xfId="0" applyNumberFormat="1" applyFont="1" applyFill="1" applyBorder="1" applyAlignment="1" applyProtection="1">
      <alignment horizontal="right" vertical="center"/>
      <protection locked="0"/>
    </xf>
    <xf numFmtId="181" fontId="8" fillId="2" borderId="23" xfId="0" applyNumberFormat="1" applyFont="1" applyFill="1" applyBorder="1" applyAlignment="1" applyProtection="1">
      <alignment horizontal="right" vertical="center"/>
      <protection locked="0"/>
    </xf>
    <xf numFmtId="181" fontId="8" fillId="2" borderId="23" xfId="0" applyNumberFormat="1" applyFont="1" applyFill="1" applyBorder="1" applyAlignment="1" applyProtection="1">
      <alignment horizontal="right" vertical="center"/>
      <protection/>
    </xf>
    <xf numFmtId="181" fontId="8" fillId="2" borderId="21" xfId="0" applyNumberFormat="1" applyFont="1" applyFill="1" applyBorder="1" applyAlignment="1" applyProtection="1">
      <alignment horizontal="right" vertical="center"/>
      <protection/>
    </xf>
    <xf numFmtId="0" fontId="3" fillId="0" borderId="8" xfId="0" applyFont="1" applyBorder="1" applyAlignment="1" applyProtection="1">
      <alignment/>
      <protection locked="0"/>
    </xf>
    <xf numFmtId="0" fontId="1" fillId="0" borderId="4" xfId="0" applyFont="1" applyBorder="1" applyAlignment="1" applyProtection="1" quotePrefix="1">
      <alignment/>
      <protection locked="0"/>
    </xf>
    <xf numFmtId="0" fontId="1" fillId="0" borderId="6" xfId="0" applyFont="1" applyBorder="1" applyAlignment="1" applyProtection="1" quotePrefix="1">
      <alignment/>
      <protection locked="0"/>
    </xf>
    <xf numFmtId="0" fontId="10" fillId="0" borderId="4" xfId="0" applyFont="1" applyBorder="1" applyAlignment="1" applyProtection="1">
      <alignment horizontal="left"/>
      <protection locked="0"/>
    </xf>
    <xf numFmtId="180" fontId="2" fillId="0" borderId="0" xfId="0" applyNumberFormat="1" applyFont="1" applyBorder="1" applyAlignment="1" applyProtection="1">
      <alignment horizontal="right"/>
      <protection locked="0"/>
    </xf>
    <xf numFmtId="181" fontId="8" fillId="0" borderId="0" xfId="0" applyNumberFormat="1" applyFont="1" applyBorder="1" applyAlignment="1" applyProtection="1">
      <alignment horizontal="right"/>
      <protection locked="0"/>
    </xf>
    <xf numFmtId="181" fontId="8" fillId="0" borderId="5" xfId="0" applyNumberFormat="1" applyFont="1" applyBorder="1" applyAlignment="1" applyProtection="1">
      <alignment horizontal="right"/>
      <protection locked="0"/>
    </xf>
    <xf numFmtId="0" fontId="1" fillId="0" borderId="4" xfId="0" applyFont="1" applyBorder="1" applyAlignment="1" applyProtection="1" quotePrefix="1">
      <alignment wrapText="1"/>
      <protection locked="0"/>
    </xf>
    <xf numFmtId="0" fontId="7" fillId="0" borderId="4" xfId="0" applyFont="1" applyBorder="1" applyAlignment="1" applyProtection="1" quotePrefix="1">
      <alignment horizontal="left"/>
      <protection locked="0"/>
    </xf>
    <xf numFmtId="180" fontId="9" fillId="0" borderId="7" xfId="0" applyNumberFormat="1" applyFont="1" applyBorder="1" applyAlignment="1" applyProtection="1">
      <alignment/>
      <protection locked="0"/>
    </xf>
    <xf numFmtId="0" fontId="1" fillId="2" borderId="22" xfId="0" applyFont="1" applyFill="1" applyBorder="1" applyAlignment="1" applyProtection="1">
      <alignment vertical="center" wrapText="1"/>
      <protection locked="0"/>
    </xf>
    <xf numFmtId="192" fontId="1" fillId="2" borderId="23" xfId="0" applyNumberFormat="1" applyFont="1" applyFill="1" applyBorder="1" applyAlignment="1" applyProtection="1">
      <alignment vertical="center"/>
      <protection locked="0"/>
    </xf>
    <xf numFmtId="192" fontId="1" fillId="2" borderId="21" xfId="0" applyNumberFormat="1" applyFont="1" applyFill="1" applyBorder="1" applyAlignment="1" applyProtection="1">
      <alignment vertical="center"/>
      <protection locked="0"/>
    </xf>
    <xf numFmtId="188" fontId="0" fillId="3" borderId="0" xfId="19" applyNumberFormat="1" applyFont="1" applyFill="1" applyBorder="1" applyAlignment="1" applyProtection="1">
      <alignment horizontal="left"/>
      <protection locked="0"/>
    </xf>
    <xf numFmtId="204" fontId="3" fillId="0" borderId="2" xfId="0" applyNumberFormat="1" applyFont="1" applyBorder="1" applyAlignment="1" applyProtection="1">
      <alignment horizontal="right" vertical="center"/>
      <protection locked="0"/>
    </xf>
    <xf numFmtId="204" fontId="0" fillId="0" borderId="2" xfId="0" applyNumberFormat="1" applyFont="1" applyBorder="1" applyAlignment="1" applyProtection="1">
      <alignment vertical="center"/>
      <protection locked="0"/>
    </xf>
    <xf numFmtId="204" fontId="3" fillId="0" borderId="2" xfId="0" applyNumberFormat="1" applyFont="1" applyBorder="1" applyAlignment="1" applyProtection="1">
      <alignment vertical="center"/>
      <protection locked="0"/>
    </xf>
    <xf numFmtId="204" fontId="0" fillId="0" borderId="3" xfId="0" applyNumberFormat="1" applyFont="1" applyBorder="1" applyAlignment="1" applyProtection="1">
      <alignment vertic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218"/>
  <sheetViews>
    <sheetView showGridLines="0" tabSelected="1" workbookViewId="0" topLeftCell="A1">
      <pane xSplit="1" ySplit="2" topLeftCell="B124" activePane="bottomRight" state="frozen"/>
      <selection pane="topLeft" activeCell="A1" sqref="A1"/>
      <selection pane="topRight" activeCell="B1" sqref="B1"/>
      <selection pane="bottomLeft" activeCell="A3" sqref="A3"/>
      <selection pane="bottomRight" activeCell="B145" sqref="B145"/>
    </sheetView>
  </sheetViews>
  <sheetFormatPr defaultColWidth="11.421875" defaultRowHeight="12.75" outlineLevelRow="1"/>
  <cols>
    <col min="1" max="1" width="62.57421875" style="1" customWidth="1"/>
    <col min="2" max="2" width="12.140625" style="1" customWidth="1"/>
    <col min="3" max="3" width="7.7109375" style="1" customWidth="1"/>
    <col min="4" max="4" width="12.140625" style="1" customWidth="1"/>
    <col min="5" max="5" width="7.7109375" style="1" customWidth="1"/>
    <col min="6" max="6" width="12.140625" style="1" customWidth="1"/>
    <col min="7" max="7" width="7.7109375" style="1" customWidth="1"/>
    <col min="8" max="8" width="12.140625" style="1" customWidth="1"/>
    <col min="9" max="9" width="7.7109375" style="1" customWidth="1"/>
    <col min="10" max="10" width="12.140625" style="1" customWidth="1"/>
    <col min="11" max="11" width="7.7109375" style="1" customWidth="1"/>
    <col min="12" max="16384" width="11.57421875" style="1" customWidth="1"/>
  </cols>
  <sheetData>
    <row r="1" ht="13.5" thickBot="1">
      <c r="A1" s="85" t="s">
        <v>0</v>
      </c>
    </row>
    <row r="2" spans="1:12" ht="12.75">
      <c r="A2" s="2" t="s">
        <v>1</v>
      </c>
      <c r="B2" s="155">
        <v>35232</v>
      </c>
      <c r="C2" s="155"/>
      <c r="D2" s="155">
        <v>35597</v>
      </c>
      <c r="E2" s="3"/>
      <c r="F2" s="155">
        <v>35962</v>
      </c>
      <c r="G2" s="3"/>
      <c r="H2" s="155">
        <v>36327</v>
      </c>
      <c r="I2" s="3"/>
      <c r="J2" s="155">
        <v>36693</v>
      </c>
      <c r="K2" s="4"/>
      <c r="L2" s="93"/>
    </row>
    <row r="3" spans="1:12" ht="12.75" outlineLevel="1">
      <c r="A3" s="5" t="s">
        <v>2</v>
      </c>
      <c r="B3" s="6"/>
      <c r="C3" s="7"/>
      <c r="D3" s="6"/>
      <c r="E3" s="7"/>
      <c r="F3" s="6"/>
      <c r="G3" s="7"/>
      <c r="H3" s="6"/>
      <c r="I3" s="7"/>
      <c r="J3" s="6"/>
      <c r="K3" s="8"/>
      <c r="L3" s="93"/>
    </row>
    <row r="4" spans="1:12" ht="12.75" outlineLevel="1">
      <c r="A4" s="5" t="s">
        <v>3</v>
      </c>
      <c r="B4" s="6"/>
      <c r="C4" s="7"/>
      <c r="D4" s="6"/>
      <c r="E4" s="7"/>
      <c r="F4" s="6"/>
      <c r="G4" s="7"/>
      <c r="H4" s="6"/>
      <c r="I4" s="7"/>
      <c r="J4" s="6"/>
      <c r="K4" s="9"/>
      <c r="L4" s="93"/>
    </row>
    <row r="5" spans="1:12" ht="12.75" outlineLevel="1">
      <c r="A5" s="5" t="s">
        <v>4</v>
      </c>
      <c r="B5" s="6">
        <v>1</v>
      </c>
      <c r="C5" s="7"/>
      <c r="D5" s="6">
        <v>1</v>
      </c>
      <c r="E5" s="7"/>
      <c r="F5" s="6">
        <v>1</v>
      </c>
      <c r="G5" s="7"/>
      <c r="H5" s="6">
        <v>1</v>
      </c>
      <c r="I5" s="7"/>
      <c r="J5" s="6">
        <v>1</v>
      </c>
      <c r="K5" s="9"/>
      <c r="L5" s="93"/>
    </row>
    <row r="6" spans="1:12" ht="12.75">
      <c r="A6" s="94" t="s">
        <v>5</v>
      </c>
      <c r="B6" s="95">
        <f>SUM(B3:B5)</f>
        <v>1</v>
      </c>
      <c r="C6" s="96">
        <f>B6/B$10</f>
        <v>1</v>
      </c>
      <c r="D6" s="95">
        <f>SUM(D3:D5)</f>
        <v>1</v>
      </c>
      <c r="E6" s="96">
        <f>D6/D$10</f>
        <v>1</v>
      </c>
      <c r="F6" s="95">
        <f>SUM(F3:F5)</f>
        <v>1</v>
      </c>
      <c r="G6" s="96">
        <f>F6/F$10</f>
        <v>1</v>
      </c>
      <c r="H6" s="95">
        <f>SUM(H3:H5)</f>
        <v>1</v>
      </c>
      <c r="I6" s="96">
        <f>H6/H$10</f>
        <v>1</v>
      </c>
      <c r="J6" s="95">
        <f>SUM(J3:J5)</f>
        <v>1</v>
      </c>
      <c r="K6" s="97">
        <f>J6/J$10</f>
        <v>1</v>
      </c>
      <c r="L6" s="93"/>
    </row>
    <row r="7" spans="1:12" s="107" customFormat="1" ht="12.75" outlineLevel="1">
      <c r="A7" s="144" t="s">
        <v>6</v>
      </c>
      <c r="B7" s="145">
        <v>0</v>
      </c>
      <c r="C7" s="146">
        <f>B7/B$6</f>
        <v>0</v>
      </c>
      <c r="D7" s="145">
        <v>0</v>
      </c>
      <c r="E7" s="146">
        <f>D7/D$6</f>
        <v>0</v>
      </c>
      <c r="F7" s="145">
        <v>0</v>
      </c>
      <c r="G7" s="146">
        <f>F7/F$6</f>
        <v>0</v>
      </c>
      <c r="H7" s="145">
        <v>0</v>
      </c>
      <c r="I7" s="146">
        <f>H7/H$6</f>
        <v>0</v>
      </c>
      <c r="J7" s="145">
        <v>0</v>
      </c>
      <c r="K7" s="147">
        <f>J7/J$6</f>
        <v>0</v>
      </c>
      <c r="L7" s="106"/>
    </row>
    <row r="8" spans="1:12" ht="12.75" outlineLevel="1">
      <c r="A8" s="10" t="s">
        <v>7</v>
      </c>
      <c r="B8" s="11"/>
      <c r="C8" s="7">
        <f>B8/B$10</f>
        <v>0</v>
      </c>
      <c r="D8" s="11"/>
      <c r="E8" s="7">
        <f>D8/D$10</f>
        <v>0</v>
      </c>
      <c r="F8" s="11"/>
      <c r="G8" s="7">
        <f aca="true" t="shared" si="0" ref="G8:K9">F8/F$10</f>
        <v>0</v>
      </c>
      <c r="H8" s="11"/>
      <c r="I8" s="7">
        <f t="shared" si="0"/>
        <v>0</v>
      </c>
      <c r="J8" s="11"/>
      <c r="K8" s="9">
        <f t="shared" si="0"/>
        <v>0</v>
      </c>
      <c r="L8" s="93"/>
    </row>
    <row r="9" spans="1:12" ht="12.75" outlineLevel="1">
      <c r="A9" s="10" t="s">
        <v>8</v>
      </c>
      <c r="B9" s="11"/>
      <c r="C9" s="7">
        <f>B9/B$10</f>
        <v>0</v>
      </c>
      <c r="D9" s="11"/>
      <c r="E9" s="7">
        <f>D9/D$10</f>
        <v>0</v>
      </c>
      <c r="F9" s="11"/>
      <c r="G9" s="7">
        <f t="shared" si="0"/>
        <v>0</v>
      </c>
      <c r="H9" s="11"/>
      <c r="I9" s="7">
        <f t="shared" si="0"/>
        <v>0</v>
      </c>
      <c r="J9" s="11"/>
      <c r="K9" s="9">
        <f t="shared" si="0"/>
        <v>0</v>
      </c>
      <c r="L9" s="93"/>
    </row>
    <row r="10" spans="1:12" ht="12.75">
      <c r="A10" s="94" t="s">
        <v>9</v>
      </c>
      <c r="B10" s="95">
        <f>B6+B9+B8</f>
        <v>1</v>
      </c>
      <c r="C10" s="98"/>
      <c r="D10" s="95">
        <f>D6+D9+D8</f>
        <v>1</v>
      </c>
      <c r="E10" s="98">
        <f>(D10-B10)/B10</f>
        <v>0</v>
      </c>
      <c r="F10" s="95">
        <f>F6+F9+F8</f>
        <v>1</v>
      </c>
      <c r="G10" s="98">
        <f>(F10-D10)/D10</f>
        <v>0</v>
      </c>
      <c r="H10" s="95">
        <f>H6+H9+H8</f>
        <v>1</v>
      </c>
      <c r="I10" s="98">
        <f>(H10-F10)/F10</f>
        <v>0</v>
      </c>
      <c r="J10" s="95">
        <f>J6+J9+J8</f>
        <v>1</v>
      </c>
      <c r="K10" s="98">
        <f>(J10-H10)/H10</f>
        <v>0</v>
      </c>
      <c r="L10" s="93"/>
    </row>
    <row r="11" spans="1:12" ht="12.75" outlineLevel="1">
      <c r="A11" s="5" t="s">
        <v>10</v>
      </c>
      <c r="B11" s="6"/>
      <c r="C11" s="7"/>
      <c r="D11" s="6"/>
      <c r="E11" s="7"/>
      <c r="F11" s="6"/>
      <c r="G11" s="7"/>
      <c r="H11" s="6"/>
      <c r="I11" s="7"/>
      <c r="J11" s="6"/>
      <c r="K11" s="9"/>
      <c r="L11" s="93"/>
    </row>
    <row r="12" spans="1:12" ht="12.75" outlineLevel="1">
      <c r="A12" s="5" t="s">
        <v>11</v>
      </c>
      <c r="B12" s="6"/>
      <c r="C12" s="7"/>
      <c r="D12" s="6"/>
      <c r="E12" s="7"/>
      <c r="F12" s="6"/>
      <c r="G12" s="7"/>
      <c r="H12" s="6"/>
      <c r="I12" s="7"/>
      <c r="J12" s="6"/>
      <c r="K12" s="9"/>
      <c r="L12" s="93"/>
    </row>
    <row r="13" spans="1:12" ht="12.75" outlineLevel="1">
      <c r="A13" s="12" t="s">
        <v>12</v>
      </c>
      <c r="B13" s="90">
        <f>B11-B12</f>
        <v>0</v>
      </c>
      <c r="C13" s="7">
        <f>B13/B$10</f>
        <v>0</v>
      </c>
      <c r="D13" s="90">
        <f>D11-D12</f>
        <v>0</v>
      </c>
      <c r="E13" s="7">
        <f>D13/D$10</f>
        <v>0</v>
      </c>
      <c r="F13" s="90">
        <f>F11-F12</f>
        <v>0</v>
      </c>
      <c r="G13" s="7">
        <f>F13/F$10</f>
        <v>0</v>
      </c>
      <c r="H13" s="90">
        <f>H11-H12</f>
        <v>0</v>
      </c>
      <c r="I13" s="7">
        <f>H13/H$10</f>
        <v>0</v>
      </c>
      <c r="J13" s="90">
        <f>J11-J12</f>
        <v>0</v>
      </c>
      <c r="K13" s="9">
        <f>J13/J$10</f>
        <v>0</v>
      </c>
      <c r="L13" s="93"/>
    </row>
    <row r="14" spans="1:12" ht="12.75" outlineLevel="1">
      <c r="A14" s="13" t="s">
        <v>13</v>
      </c>
      <c r="B14" s="6"/>
      <c r="C14" s="7"/>
      <c r="D14" s="6"/>
      <c r="E14" s="7"/>
      <c r="F14" s="6"/>
      <c r="G14" s="7"/>
      <c r="H14" s="6"/>
      <c r="I14" s="7"/>
      <c r="J14" s="6"/>
      <c r="K14" s="9"/>
      <c r="L14" s="93"/>
    </row>
    <row r="15" spans="1:12" ht="12.75" outlineLevel="1">
      <c r="A15" s="13" t="s">
        <v>14</v>
      </c>
      <c r="B15" s="6"/>
      <c r="C15" s="7"/>
      <c r="D15" s="6"/>
      <c r="E15" s="7"/>
      <c r="F15" s="6"/>
      <c r="G15" s="7"/>
      <c r="H15" s="6"/>
      <c r="I15" s="7"/>
      <c r="J15" s="6"/>
      <c r="K15" s="9"/>
      <c r="L15" s="93"/>
    </row>
    <row r="16" spans="1:12" ht="12.75" outlineLevel="1">
      <c r="A16" s="12" t="s">
        <v>15</v>
      </c>
      <c r="B16" s="90">
        <f>B14-B15</f>
        <v>0</v>
      </c>
      <c r="C16" s="7">
        <f>B16/B$10</f>
        <v>0</v>
      </c>
      <c r="D16" s="90">
        <f>D14-D15</f>
        <v>0</v>
      </c>
      <c r="E16" s="7">
        <f>D16/D$10</f>
        <v>0</v>
      </c>
      <c r="F16" s="90">
        <f>F14-F15</f>
        <v>0</v>
      </c>
      <c r="G16" s="7">
        <f aca="true" t="shared" si="1" ref="G16:K20">F16/F$10</f>
        <v>0</v>
      </c>
      <c r="H16" s="90">
        <f>H14-H15</f>
        <v>0</v>
      </c>
      <c r="I16" s="7">
        <f t="shared" si="1"/>
        <v>0</v>
      </c>
      <c r="J16" s="90">
        <f>J14-J15</f>
        <v>0</v>
      </c>
      <c r="K16" s="9">
        <f t="shared" si="1"/>
        <v>0</v>
      </c>
      <c r="L16" s="93"/>
    </row>
    <row r="17" spans="1:12" ht="12.75">
      <c r="A17" s="14" t="s">
        <v>16</v>
      </c>
      <c r="B17" s="91">
        <f>B13+B16</f>
        <v>0</v>
      </c>
      <c r="C17" s="7">
        <f>B17/B$10</f>
        <v>0</v>
      </c>
      <c r="D17" s="91">
        <f>D13+D16</f>
        <v>0</v>
      </c>
      <c r="E17" s="7">
        <f>D17/D$10</f>
        <v>0</v>
      </c>
      <c r="F17" s="91">
        <f>F13+F16</f>
        <v>0</v>
      </c>
      <c r="G17" s="7">
        <f t="shared" si="1"/>
        <v>0</v>
      </c>
      <c r="H17" s="91">
        <f>H13+H16</f>
        <v>0</v>
      </c>
      <c r="I17" s="7">
        <f t="shared" si="1"/>
        <v>0</v>
      </c>
      <c r="J17" s="91">
        <f>J13+J16</f>
        <v>0</v>
      </c>
      <c r="K17" s="9">
        <f t="shared" si="1"/>
        <v>0</v>
      </c>
      <c r="L17" s="93"/>
    </row>
    <row r="18" spans="1:12" ht="12.75">
      <c r="A18" s="94" t="s">
        <v>17</v>
      </c>
      <c r="B18" s="95">
        <f>+B10-B17</f>
        <v>1</v>
      </c>
      <c r="C18" s="96">
        <f>B18/B$10</f>
        <v>1</v>
      </c>
      <c r="D18" s="95">
        <f>+D10-D17</f>
        <v>1</v>
      </c>
      <c r="E18" s="99">
        <f>D18/D$10</f>
        <v>1</v>
      </c>
      <c r="F18" s="95">
        <f>+F10-F17</f>
        <v>1</v>
      </c>
      <c r="G18" s="96">
        <f t="shared" si="1"/>
        <v>1</v>
      </c>
      <c r="H18" s="95">
        <f>+H10-H17</f>
        <v>1</v>
      </c>
      <c r="I18" s="99">
        <f t="shared" si="1"/>
        <v>1</v>
      </c>
      <c r="J18" s="95">
        <f>+J10-J17</f>
        <v>1</v>
      </c>
      <c r="K18" s="100">
        <f t="shared" si="1"/>
        <v>1</v>
      </c>
      <c r="L18" s="93"/>
    </row>
    <row r="19" spans="1:12" ht="12.75">
      <c r="A19" s="12" t="s">
        <v>18</v>
      </c>
      <c r="B19" s="90"/>
      <c r="C19" s="7">
        <f>B19/B$10</f>
        <v>0</v>
      </c>
      <c r="D19" s="90"/>
      <c r="E19" s="7">
        <f>D19/D$10</f>
        <v>0</v>
      </c>
      <c r="F19" s="90"/>
      <c r="G19" s="7">
        <f t="shared" si="1"/>
        <v>0</v>
      </c>
      <c r="H19" s="90"/>
      <c r="I19" s="7">
        <f t="shared" si="1"/>
        <v>0</v>
      </c>
      <c r="J19" s="90"/>
      <c r="K19" s="9">
        <f t="shared" si="1"/>
        <v>0</v>
      </c>
      <c r="L19" s="93"/>
    </row>
    <row r="20" spans="1:12" ht="12.75">
      <c r="A20" s="94" t="s">
        <v>19</v>
      </c>
      <c r="B20" s="95">
        <f>B10-B19-B17</f>
        <v>1</v>
      </c>
      <c r="C20" s="96">
        <f>B20/B$10</f>
        <v>1</v>
      </c>
      <c r="D20" s="95">
        <f>D10-D19-D17</f>
        <v>1</v>
      </c>
      <c r="E20" s="99">
        <f>D20/D$10</f>
        <v>1</v>
      </c>
      <c r="F20" s="95">
        <f>F10-F19-F17</f>
        <v>1</v>
      </c>
      <c r="G20" s="96">
        <f t="shared" si="1"/>
        <v>1</v>
      </c>
      <c r="H20" s="95">
        <f>H10-H19-H17</f>
        <v>1</v>
      </c>
      <c r="I20" s="99">
        <f t="shared" si="1"/>
        <v>1</v>
      </c>
      <c r="J20" s="95">
        <f>J10-J19-J17</f>
        <v>1</v>
      </c>
      <c r="K20" s="100">
        <f t="shared" si="1"/>
        <v>1</v>
      </c>
      <c r="L20" s="93"/>
    </row>
    <row r="21" spans="1:12" ht="12.75" outlineLevel="1">
      <c r="A21" s="5" t="s">
        <v>20</v>
      </c>
      <c r="B21" s="6"/>
      <c r="C21" s="7"/>
      <c r="D21" s="6"/>
      <c r="E21" s="7"/>
      <c r="F21" s="6"/>
      <c r="G21" s="7"/>
      <c r="H21" s="6"/>
      <c r="I21" s="7"/>
      <c r="J21" s="6"/>
      <c r="K21" s="9"/>
      <c r="L21" s="93"/>
    </row>
    <row r="22" spans="1:12" ht="12.75" outlineLevel="1">
      <c r="A22" s="5" t="s">
        <v>21</v>
      </c>
      <c r="B22" s="6"/>
      <c r="C22" s="7"/>
      <c r="D22" s="6"/>
      <c r="E22" s="7"/>
      <c r="F22" s="6"/>
      <c r="G22" s="7"/>
      <c r="H22" s="6"/>
      <c r="I22" s="7"/>
      <c r="J22" s="6"/>
      <c r="K22" s="9"/>
      <c r="L22" s="93"/>
    </row>
    <row r="23" spans="1:12" ht="12.75" outlineLevel="1">
      <c r="A23" s="5" t="s">
        <v>22</v>
      </c>
      <c r="B23" s="6"/>
      <c r="C23" s="7"/>
      <c r="D23" s="6"/>
      <c r="E23" s="7"/>
      <c r="F23" s="6"/>
      <c r="G23" s="7"/>
      <c r="H23" s="6"/>
      <c r="I23" s="7"/>
      <c r="J23" s="6"/>
      <c r="K23" s="9"/>
      <c r="L23" s="93"/>
    </row>
    <row r="24" spans="1:12" ht="12.75" outlineLevel="1">
      <c r="A24" s="5" t="s">
        <v>23</v>
      </c>
      <c r="B24" s="6"/>
      <c r="C24" s="7"/>
      <c r="D24" s="6"/>
      <c r="E24" s="7"/>
      <c r="F24" s="6"/>
      <c r="G24" s="7"/>
      <c r="H24" s="6"/>
      <c r="I24" s="7"/>
      <c r="J24" s="6"/>
      <c r="K24" s="9"/>
      <c r="L24" s="93"/>
    </row>
    <row r="25" spans="1:12" ht="12.75">
      <c r="A25" s="15" t="s">
        <v>24</v>
      </c>
      <c r="B25" s="11">
        <f>SUM(B21:B24)</f>
        <v>0</v>
      </c>
      <c r="C25" s="7">
        <f>B25/B$10</f>
        <v>0</v>
      </c>
      <c r="D25" s="11">
        <f>SUM(D21:D24)</f>
        <v>0</v>
      </c>
      <c r="E25" s="16">
        <f>D25/D$10</f>
        <v>0</v>
      </c>
      <c r="F25" s="11">
        <f>SUM(F21:F24)</f>
        <v>0</v>
      </c>
      <c r="G25" s="7">
        <f aca="true" t="shared" si="2" ref="G25:K27">F25/F$10</f>
        <v>0</v>
      </c>
      <c r="H25" s="11">
        <f>SUM(H21:H24)</f>
        <v>0</v>
      </c>
      <c r="I25" s="16">
        <f t="shared" si="2"/>
        <v>0</v>
      </c>
      <c r="J25" s="11">
        <f>SUM(J21:J24)</f>
        <v>0</v>
      </c>
      <c r="K25" s="17">
        <f t="shared" si="2"/>
        <v>0</v>
      </c>
      <c r="L25" s="93"/>
    </row>
    <row r="26" spans="1:12" ht="12.75" outlineLevel="1">
      <c r="A26" s="15" t="s">
        <v>25</v>
      </c>
      <c r="B26" s="11"/>
      <c r="C26" s="7">
        <f>B26/B$10</f>
        <v>0</v>
      </c>
      <c r="D26" s="11"/>
      <c r="E26" s="7">
        <f>D26/D$10</f>
        <v>0</v>
      </c>
      <c r="F26" s="11"/>
      <c r="G26" s="7">
        <f t="shared" si="2"/>
        <v>0</v>
      </c>
      <c r="H26" s="11"/>
      <c r="I26" s="7">
        <f t="shared" si="2"/>
        <v>0</v>
      </c>
      <c r="J26" s="11"/>
      <c r="K26" s="9">
        <f t="shared" si="2"/>
        <v>0</v>
      </c>
      <c r="L26" s="93"/>
    </row>
    <row r="27" spans="1:12" ht="12.75">
      <c r="A27" s="15" t="s">
        <v>26</v>
      </c>
      <c r="B27" s="11"/>
      <c r="C27" s="7">
        <f>B27/B$10</f>
        <v>0</v>
      </c>
      <c r="D27" s="11"/>
      <c r="E27" s="7">
        <f>D27/D$10</f>
        <v>0</v>
      </c>
      <c r="F27" s="11"/>
      <c r="G27" s="7">
        <f t="shared" si="2"/>
        <v>0</v>
      </c>
      <c r="H27" s="11"/>
      <c r="I27" s="7">
        <f t="shared" si="2"/>
        <v>0</v>
      </c>
      <c r="J27" s="11"/>
      <c r="K27" s="9">
        <f t="shared" si="2"/>
        <v>0</v>
      </c>
      <c r="L27" s="93"/>
    </row>
    <row r="28" spans="1:12" ht="12.75" outlineLevel="1">
      <c r="A28" s="5" t="s">
        <v>27</v>
      </c>
      <c r="B28" s="6"/>
      <c r="C28" s="7"/>
      <c r="D28" s="6"/>
      <c r="E28" s="7"/>
      <c r="F28" s="6"/>
      <c r="G28" s="7"/>
      <c r="H28" s="6"/>
      <c r="I28" s="7"/>
      <c r="J28" s="6"/>
      <c r="K28" s="9"/>
      <c r="L28" s="93"/>
    </row>
    <row r="29" spans="1:12" ht="12.75" outlineLevel="1">
      <c r="A29" s="5" t="s">
        <v>28</v>
      </c>
      <c r="B29" s="6"/>
      <c r="C29" s="7"/>
      <c r="D29" s="6"/>
      <c r="E29" s="7"/>
      <c r="F29" s="6"/>
      <c r="G29" s="7"/>
      <c r="H29" s="6"/>
      <c r="I29" s="7"/>
      <c r="J29" s="6"/>
      <c r="K29" s="9"/>
      <c r="L29" s="93"/>
    </row>
    <row r="30" spans="1:12" ht="12.75" outlineLevel="1">
      <c r="A30" s="5" t="s">
        <v>29</v>
      </c>
      <c r="B30" s="6"/>
      <c r="C30" s="7"/>
      <c r="D30" s="6"/>
      <c r="E30" s="7"/>
      <c r="F30" s="6"/>
      <c r="G30" s="7"/>
      <c r="H30" s="6"/>
      <c r="I30" s="7"/>
      <c r="J30" s="6"/>
      <c r="K30" s="9"/>
      <c r="L30" s="93"/>
    </row>
    <row r="31" spans="1:12" ht="12.75" outlineLevel="1">
      <c r="A31" s="5" t="s">
        <v>30</v>
      </c>
      <c r="B31" s="6"/>
      <c r="C31" s="7"/>
      <c r="D31" s="6"/>
      <c r="E31" s="7"/>
      <c r="F31" s="6"/>
      <c r="G31" s="7"/>
      <c r="H31" s="6"/>
      <c r="I31" s="7"/>
      <c r="J31" s="6"/>
      <c r="K31" s="9"/>
      <c r="L31" s="93"/>
    </row>
    <row r="32" spans="1:12" ht="12.75">
      <c r="A32" s="15" t="s">
        <v>31</v>
      </c>
      <c r="B32" s="11">
        <f>B28+B29-B30-B31</f>
        <v>0</v>
      </c>
      <c r="C32" s="7">
        <f>B32/B$10</f>
        <v>0</v>
      </c>
      <c r="D32" s="11">
        <f>D28+D29-D30-D31</f>
        <v>0</v>
      </c>
      <c r="E32" s="16">
        <f>D32/D$10</f>
        <v>0</v>
      </c>
      <c r="F32" s="11">
        <f>F28+F29-F30-F31</f>
        <v>0</v>
      </c>
      <c r="G32" s="7">
        <f>F32/F$10</f>
        <v>0</v>
      </c>
      <c r="H32" s="11">
        <f>H28+H29-H30-H31</f>
        <v>0</v>
      </c>
      <c r="I32" s="16">
        <f>H32/H$10</f>
        <v>0</v>
      </c>
      <c r="J32" s="11">
        <f>J28+J29-J30-J31</f>
        <v>0</v>
      </c>
      <c r="K32" s="17">
        <f>J32/J$10</f>
        <v>0</v>
      </c>
      <c r="L32" s="93"/>
    </row>
    <row r="33" spans="1:12" ht="12.75" outlineLevel="1">
      <c r="A33" s="5" t="s">
        <v>32</v>
      </c>
      <c r="B33" s="6"/>
      <c r="C33" s="7"/>
      <c r="D33" s="6"/>
      <c r="E33" s="7"/>
      <c r="F33" s="6"/>
      <c r="G33" s="7"/>
      <c r="H33" s="6"/>
      <c r="I33" s="7"/>
      <c r="J33" s="6"/>
      <c r="K33" s="9"/>
      <c r="L33" s="93"/>
    </row>
    <row r="34" spans="1:12" ht="12.75" outlineLevel="1">
      <c r="A34" s="5" t="s">
        <v>33</v>
      </c>
      <c r="B34" s="6"/>
      <c r="C34" s="7"/>
      <c r="D34" s="6"/>
      <c r="E34" s="7"/>
      <c r="F34" s="6"/>
      <c r="G34" s="7"/>
      <c r="H34" s="6"/>
      <c r="I34" s="7"/>
      <c r="J34" s="6"/>
      <c r="K34" s="9"/>
      <c r="L34" s="93"/>
    </row>
    <row r="35" spans="1:12" ht="12.75">
      <c r="A35" s="15" t="s">
        <v>34</v>
      </c>
      <c r="B35" s="11">
        <f>B33-B34</f>
        <v>0</v>
      </c>
      <c r="C35" s="7">
        <f>B35/B$10</f>
        <v>0</v>
      </c>
      <c r="D35" s="11">
        <f>D33-D34</f>
        <v>0</v>
      </c>
      <c r="E35" s="16">
        <f>D35/D$10</f>
        <v>0</v>
      </c>
      <c r="F35" s="11">
        <f>F33-F34</f>
        <v>0</v>
      </c>
      <c r="G35" s="7">
        <f aca="true" t="shared" si="3" ref="G35:K36">F35/F$10</f>
        <v>0</v>
      </c>
      <c r="H35" s="11">
        <f>H33-H34</f>
        <v>0</v>
      </c>
      <c r="I35" s="16">
        <f t="shared" si="3"/>
        <v>0</v>
      </c>
      <c r="J35" s="11">
        <f>J33-J34</f>
        <v>0</v>
      </c>
      <c r="K35" s="17">
        <f t="shared" si="3"/>
        <v>0</v>
      </c>
      <c r="L35" s="93"/>
    </row>
    <row r="36" spans="1:12" ht="12.75">
      <c r="A36" s="94" t="s">
        <v>35</v>
      </c>
      <c r="B36" s="95">
        <f>B20-B25-B26+B27-B32+B35</f>
        <v>1</v>
      </c>
      <c r="C36" s="96">
        <f>B36/B$10</f>
        <v>1</v>
      </c>
      <c r="D36" s="95">
        <f>D20-D25-D26+D27-D32+D35</f>
        <v>1</v>
      </c>
      <c r="E36" s="99">
        <f>D36/D$10</f>
        <v>1</v>
      </c>
      <c r="F36" s="95">
        <f>F20-F25-F26+F27-F32+F35</f>
        <v>1</v>
      </c>
      <c r="G36" s="96">
        <f t="shared" si="3"/>
        <v>1</v>
      </c>
      <c r="H36" s="95">
        <f>H20-H25-H26+H27-H32+H35</f>
        <v>1</v>
      </c>
      <c r="I36" s="99">
        <f t="shared" si="3"/>
        <v>1</v>
      </c>
      <c r="J36" s="95">
        <f>J20-J25-J26+J27-J32+J35</f>
        <v>1</v>
      </c>
      <c r="K36" s="100">
        <f t="shared" si="3"/>
        <v>1</v>
      </c>
      <c r="L36" s="93"/>
    </row>
    <row r="37" spans="1:12" ht="12.75" outlineLevel="1">
      <c r="A37" s="5" t="s">
        <v>36</v>
      </c>
      <c r="B37" s="6"/>
      <c r="C37" s="6"/>
      <c r="D37" s="6"/>
      <c r="E37" s="7"/>
      <c r="F37" s="6"/>
      <c r="G37" s="7"/>
      <c r="H37" s="6"/>
      <c r="I37" s="7"/>
      <c r="J37" s="6"/>
      <c r="K37" s="9"/>
      <c r="L37" s="93"/>
    </row>
    <row r="38" spans="1:12" ht="12.75" outlineLevel="1">
      <c r="A38" s="5" t="s">
        <v>37</v>
      </c>
      <c r="B38" s="6"/>
      <c r="C38" s="6"/>
      <c r="D38" s="6"/>
      <c r="E38" s="7"/>
      <c r="F38" s="6"/>
      <c r="G38" s="7"/>
      <c r="H38" s="6"/>
      <c r="I38" s="7"/>
      <c r="J38" s="6"/>
      <c r="K38" s="9"/>
      <c r="L38" s="93"/>
    </row>
    <row r="39" spans="1:12" ht="12.75">
      <c r="A39" s="10" t="s">
        <v>38</v>
      </c>
      <c r="B39" s="18">
        <f>B37-B38</f>
        <v>0</v>
      </c>
      <c r="C39" s="7">
        <f>B39/B$10</f>
        <v>0</v>
      </c>
      <c r="D39" s="18">
        <f>D37-D38</f>
        <v>0</v>
      </c>
      <c r="E39" s="16">
        <f>D39/D$10</f>
        <v>0</v>
      </c>
      <c r="F39" s="18">
        <f>F37-F38</f>
        <v>0</v>
      </c>
      <c r="G39" s="7">
        <f>F39/F$10</f>
        <v>0</v>
      </c>
      <c r="H39" s="18">
        <f>H37-H38</f>
        <v>0</v>
      </c>
      <c r="I39" s="16">
        <f>H39/H$10</f>
        <v>0</v>
      </c>
      <c r="J39" s="18">
        <f>J37-J38</f>
        <v>0</v>
      </c>
      <c r="K39" s="17">
        <f>J39/J$10</f>
        <v>0</v>
      </c>
      <c r="L39" s="93"/>
    </row>
    <row r="40" spans="1:12" ht="12.75" outlineLevel="1">
      <c r="A40" s="5" t="s">
        <v>39</v>
      </c>
      <c r="B40" s="6"/>
      <c r="C40" s="7"/>
      <c r="D40" s="6"/>
      <c r="E40" s="7"/>
      <c r="F40" s="6"/>
      <c r="G40" s="7"/>
      <c r="H40" s="6"/>
      <c r="I40" s="7"/>
      <c r="J40" s="6"/>
      <c r="K40" s="9"/>
      <c r="L40" s="93"/>
    </row>
    <row r="41" spans="1:12" ht="12.75" outlineLevel="1">
      <c r="A41" s="5" t="s">
        <v>40</v>
      </c>
      <c r="B41" s="6"/>
      <c r="C41" s="7"/>
      <c r="D41" s="6"/>
      <c r="E41" s="7"/>
      <c r="F41" s="6"/>
      <c r="G41" s="7"/>
      <c r="H41" s="6"/>
      <c r="I41" s="7"/>
      <c r="J41" s="6"/>
      <c r="K41" s="9"/>
      <c r="L41" s="93"/>
    </row>
    <row r="42" spans="1:12" ht="12.75">
      <c r="A42" s="10" t="s">
        <v>41</v>
      </c>
      <c r="B42" s="18">
        <f>B40-B41</f>
        <v>0</v>
      </c>
      <c r="C42" s="7">
        <f>B42/B$10</f>
        <v>0</v>
      </c>
      <c r="D42" s="18">
        <f>D40-D41</f>
        <v>0</v>
      </c>
      <c r="E42" s="16">
        <f>D42/D$10</f>
        <v>0</v>
      </c>
      <c r="F42" s="18">
        <f>F40-F41</f>
        <v>0</v>
      </c>
      <c r="G42" s="7">
        <f aca="true" t="shared" si="4" ref="G42:K43">F42/F$10</f>
        <v>0</v>
      </c>
      <c r="H42" s="18">
        <f>H40-H41</f>
        <v>0</v>
      </c>
      <c r="I42" s="16">
        <f t="shared" si="4"/>
        <v>0</v>
      </c>
      <c r="J42" s="18">
        <f>J40-J41</f>
        <v>0</v>
      </c>
      <c r="K42" s="17">
        <f t="shared" si="4"/>
        <v>0</v>
      </c>
      <c r="L42" s="93"/>
    </row>
    <row r="43" spans="1:12" ht="12.75">
      <c r="A43" s="94" t="s">
        <v>42</v>
      </c>
      <c r="B43" s="95">
        <f>B36-B39-B42</f>
        <v>1</v>
      </c>
      <c r="C43" s="96">
        <f>B43/B$10</f>
        <v>1</v>
      </c>
      <c r="D43" s="95">
        <f>D36-D39-D42</f>
        <v>1</v>
      </c>
      <c r="E43" s="99">
        <f>D43/D$10</f>
        <v>1</v>
      </c>
      <c r="F43" s="95">
        <f>F36-F39-F42</f>
        <v>1</v>
      </c>
      <c r="G43" s="96">
        <f t="shared" si="4"/>
        <v>1</v>
      </c>
      <c r="H43" s="95">
        <f>H36-H39-H42</f>
        <v>1</v>
      </c>
      <c r="I43" s="99">
        <f t="shared" si="4"/>
        <v>1</v>
      </c>
      <c r="J43" s="95">
        <f>J36-J39-J42</f>
        <v>1</v>
      </c>
      <c r="K43" s="100">
        <f t="shared" si="4"/>
        <v>1</v>
      </c>
      <c r="L43" s="93"/>
    </row>
    <row r="44" spans="1:12" ht="12.75" outlineLevel="1">
      <c r="A44" s="5" t="s">
        <v>43</v>
      </c>
      <c r="B44" s="6"/>
      <c r="C44" s="7"/>
      <c r="D44" s="6"/>
      <c r="E44" s="7"/>
      <c r="F44" s="6"/>
      <c r="G44" s="7"/>
      <c r="H44" s="6"/>
      <c r="I44" s="7"/>
      <c r="J44" s="6"/>
      <c r="K44" s="9"/>
      <c r="L44" s="93"/>
    </row>
    <row r="45" spans="1:12" ht="12.75" outlineLevel="1">
      <c r="A45" s="5" t="s">
        <v>44</v>
      </c>
      <c r="B45" s="6"/>
      <c r="C45" s="7"/>
      <c r="D45" s="6"/>
      <c r="E45" s="7"/>
      <c r="F45" s="6"/>
      <c r="G45" s="7"/>
      <c r="H45" s="6"/>
      <c r="I45" s="7"/>
      <c r="J45" s="6"/>
      <c r="K45" s="9"/>
      <c r="L45" s="93"/>
    </row>
    <row r="46" spans="1:12" ht="12.75" outlineLevel="1">
      <c r="A46" s="5" t="s">
        <v>45</v>
      </c>
      <c r="B46" s="6"/>
      <c r="C46" s="7"/>
      <c r="D46" s="6"/>
      <c r="E46" s="7"/>
      <c r="F46" s="6"/>
      <c r="G46" s="7"/>
      <c r="H46" s="6"/>
      <c r="I46" s="7"/>
      <c r="J46" s="6"/>
      <c r="K46" s="9"/>
      <c r="L46" s="93"/>
    </row>
    <row r="47" spans="1:12" ht="12.75" outlineLevel="1">
      <c r="A47" s="5" t="s">
        <v>46</v>
      </c>
      <c r="B47" s="6"/>
      <c r="C47" s="7"/>
      <c r="D47" s="6"/>
      <c r="E47" s="7"/>
      <c r="F47" s="6"/>
      <c r="G47" s="7"/>
      <c r="H47" s="6"/>
      <c r="I47" s="7"/>
      <c r="J47" s="6"/>
      <c r="K47" s="9"/>
      <c r="L47" s="93"/>
    </row>
    <row r="48" spans="1:12" ht="12.75">
      <c r="A48" s="10" t="s">
        <v>47</v>
      </c>
      <c r="B48" s="11">
        <f>SUM(B44:B47)</f>
        <v>0</v>
      </c>
      <c r="C48" s="7">
        <f>B48/B$10</f>
        <v>0</v>
      </c>
      <c r="D48" s="11">
        <f>SUM(D44:D47)</f>
        <v>0</v>
      </c>
      <c r="E48" s="16">
        <f>D48/D$10</f>
        <v>0</v>
      </c>
      <c r="F48" s="11">
        <f>SUM(F44:F47)</f>
        <v>0</v>
      </c>
      <c r="G48" s="7">
        <f>F48/F$10</f>
        <v>0</v>
      </c>
      <c r="H48" s="11">
        <f>SUM(H44:H47)</f>
        <v>0</v>
      </c>
      <c r="I48" s="16">
        <f>H48/H$10</f>
        <v>0</v>
      </c>
      <c r="J48" s="11">
        <f>SUM(J44:J47)</f>
        <v>0</v>
      </c>
      <c r="K48" s="17">
        <f>J48/J$10</f>
        <v>0</v>
      </c>
      <c r="L48" s="93"/>
    </row>
    <row r="49" spans="1:12" ht="12.75" outlineLevel="1">
      <c r="A49" s="5" t="s">
        <v>48</v>
      </c>
      <c r="B49" s="6"/>
      <c r="C49" s="7"/>
      <c r="D49" s="6"/>
      <c r="E49" s="7"/>
      <c r="F49" s="6"/>
      <c r="G49" s="7"/>
      <c r="H49" s="6"/>
      <c r="I49" s="7"/>
      <c r="J49" s="6"/>
      <c r="K49" s="9"/>
      <c r="L49" s="93"/>
    </row>
    <row r="50" spans="1:12" ht="12.75" outlineLevel="1">
      <c r="A50" s="5" t="s">
        <v>49</v>
      </c>
      <c r="B50" s="6"/>
      <c r="C50" s="7"/>
      <c r="D50" s="6"/>
      <c r="E50" s="7"/>
      <c r="F50" s="6"/>
      <c r="G50" s="7"/>
      <c r="H50" s="6"/>
      <c r="I50" s="7"/>
      <c r="J50" s="6"/>
      <c r="K50" s="9"/>
      <c r="L50" s="93"/>
    </row>
    <row r="51" spans="1:12" ht="12.75" outlineLevel="1">
      <c r="A51" s="5" t="s">
        <v>50</v>
      </c>
      <c r="B51" s="6"/>
      <c r="C51" s="7"/>
      <c r="D51" s="6"/>
      <c r="E51" s="7"/>
      <c r="F51" s="6"/>
      <c r="G51" s="7"/>
      <c r="H51" s="6"/>
      <c r="I51" s="7"/>
      <c r="J51" s="6"/>
      <c r="K51" s="9"/>
      <c r="L51" s="93"/>
    </row>
    <row r="52" spans="1:12" ht="12.75" outlineLevel="1">
      <c r="A52" s="5" t="s">
        <v>51</v>
      </c>
      <c r="B52" s="6"/>
      <c r="C52" s="7"/>
      <c r="D52" s="6"/>
      <c r="E52" s="7"/>
      <c r="F52" s="6"/>
      <c r="G52" s="7"/>
      <c r="H52" s="6"/>
      <c r="I52" s="7"/>
      <c r="J52" s="6"/>
      <c r="K52" s="9"/>
      <c r="L52" s="93"/>
    </row>
    <row r="53" spans="1:12" ht="12.75">
      <c r="A53" s="10" t="s">
        <v>52</v>
      </c>
      <c r="B53" s="18">
        <f>SUM(B49:B52)</f>
        <v>0</v>
      </c>
      <c r="C53" s="7">
        <f>B53/B$10</f>
        <v>0</v>
      </c>
      <c r="D53" s="18">
        <f>SUM(D49:D52)</f>
        <v>0</v>
      </c>
      <c r="E53" s="16">
        <f>D53/D$10</f>
        <v>0</v>
      </c>
      <c r="F53" s="18">
        <f>SUM(F49:F52)</f>
        <v>0</v>
      </c>
      <c r="G53" s="7">
        <f>F53/F$10</f>
        <v>0</v>
      </c>
      <c r="H53" s="18">
        <f>SUM(H49:H52)</f>
        <v>0</v>
      </c>
      <c r="I53" s="16">
        <f>H53/H$10</f>
        <v>0</v>
      </c>
      <c r="J53" s="18">
        <f>SUM(J49:J52)</f>
        <v>0</v>
      </c>
      <c r="K53" s="17">
        <f>J53/J$10</f>
        <v>0</v>
      </c>
      <c r="L53" s="93"/>
    </row>
    <row r="54" spans="1:12" ht="12.75" outlineLevel="1">
      <c r="A54" s="5" t="s">
        <v>53</v>
      </c>
      <c r="B54" s="6"/>
      <c r="C54" s="7"/>
      <c r="D54" s="6"/>
      <c r="E54" s="7"/>
      <c r="F54" s="6"/>
      <c r="G54" s="7"/>
      <c r="H54" s="6"/>
      <c r="I54" s="7"/>
      <c r="J54" s="6"/>
      <c r="K54" s="9"/>
      <c r="L54" s="93"/>
    </row>
    <row r="55" spans="1:12" ht="12.75" outlineLevel="1">
      <c r="A55" s="5" t="s">
        <v>54</v>
      </c>
      <c r="B55" s="6"/>
      <c r="C55" s="7"/>
      <c r="D55" s="6"/>
      <c r="E55" s="7"/>
      <c r="F55" s="6"/>
      <c r="G55" s="7"/>
      <c r="H55" s="6"/>
      <c r="I55" s="7"/>
      <c r="J55" s="6"/>
      <c r="K55" s="9"/>
      <c r="L55" s="93"/>
    </row>
    <row r="56" spans="1:12" ht="12.75">
      <c r="A56" s="10" t="s">
        <v>55</v>
      </c>
      <c r="B56" s="18">
        <f>B54-B55</f>
        <v>0</v>
      </c>
      <c r="C56" s="7">
        <f>B56/B$10</f>
        <v>0</v>
      </c>
      <c r="D56" s="18">
        <f>D54-D55</f>
        <v>0</v>
      </c>
      <c r="E56" s="16">
        <f>D56/D$10</f>
        <v>0</v>
      </c>
      <c r="F56" s="18">
        <f>F54-F55</f>
        <v>0</v>
      </c>
      <c r="G56" s="7">
        <f>F56/F$10</f>
        <v>0</v>
      </c>
      <c r="H56" s="18">
        <f>H54-H55</f>
        <v>0</v>
      </c>
      <c r="I56" s="16">
        <f>H56/H$10</f>
        <v>0</v>
      </c>
      <c r="J56" s="18">
        <f>J54-J55</f>
        <v>0</v>
      </c>
      <c r="K56" s="17">
        <f>J56/J$10</f>
        <v>0</v>
      </c>
      <c r="L56" s="93"/>
    </row>
    <row r="57" spans="1:12" ht="12.75" outlineLevel="1">
      <c r="A57" s="5" t="s">
        <v>56</v>
      </c>
      <c r="B57" s="6"/>
      <c r="C57" s="7"/>
      <c r="D57" s="6"/>
      <c r="E57" s="7"/>
      <c r="F57" s="6"/>
      <c r="G57" s="7"/>
      <c r="H57" s="6"/>
      <c r="I57" s="7"/>
      <c r="J57" s="6"/>
      <c r="K57" s="9"/>
      <c r="L57" s="93"/>
    </row>
    <row r="58" spans="1:12" ht="12.75" outlineLevel="1">
      <c r="A58" s="5" t="s">
        <v>57</v>
      </c>
      <c r="B58" s="6"/>
      <c r="C58" s="7"/>
      <c r="D58" s="6"/>
      <c r="E58" s="7"/>
      <c r="F58" s="6"/>
      <c r="G58" s="7"/>
      <c r="H58" s="6"/>
      <c r="I58" s="7"/>
      <c r="J58" s="6"/>
      <c r="K58" s="9"/>
      <c r="L58" s="93"/>
    </row>
    <row r="59" spans="1:12" ht="12.75">
      <c r="A59" s="10" t="s">
        <v>58</v>
      </c>
      <c r="B59" s="18">
        <f>B57-B58</f>
        <v>0</v>
      </c>
      <c r="C59" s="7">
        <f>B59/B$10</f>
        <v>0</v>
      </c>
      <c r="D59" s="18">
        <f>D57-D58</f>
        <v>0</v>
      </c>
      <c r="E59" s="16">
        <f>D59/D$10</f>
        <v>0</v>
      </c>
      <c r="F59" s="18">
        <f>F57-F58</f>
        <v>0</v>
      </c>
      <c r="G59" s="7">
        <f aca="true" t="shared" si="5" ref="G59:K61">F59/F$10</f>
        <v>0</v>
      </c>
      <c r="H59" s="18">
        <f>H57-H58</f>
        <v>0</v>
      </c>
      <c r="I59" s="16">
        <f t="shared" si="5"/>
        <v>0</v>
      </c>
      <c r="J59" s="18">
        <f>J57-J58</f>
        <v>0</v>
      </c>
      <c r="K59" s="17">
        <f t="shared" si="5"/>
        <v>0</v>
      </c>
      <c r="L59" s="93"/>
    </row>
    <row r="60" spans="1:12" ht="12.75">
      <c r="A60" s="19" t="s">
        <v>59</v>
      </c>
      <c r="B60" s="92">
        <f>B53-B48+B56-B59</f>
        <v>0</v>
      </c>
      <c r="C60" s="20">
        <f>B60/B$10</f>
        <v>0</v>
      </c>
      <c r="D60" s="92">
        <f>D53-D48+D56-D59</f>
        <v>0</v>
      </c>
      <c r="E60" s="21">
        <f>D60/D$10</f>
        <v>0</v>
      </c>
      <c r="F60" s="92">
        <f>F53-F48+F56-F59</f>
        <v>0</v>
      </c>
      <c r="G60" s="20">
        <f t="shared" si="5"/>
        <v>0</v>
      </c>
      <c r="H60" s="92">
        <f>H53-H48+H56-H59</f>
        <v>0</v>
      </c>
      <c r="I60" s="21">
        <f t="shared" si="5"/>
        <v>0</v>
      </c>
      <c r="J60" s="92">
        <f>J53-J48+J56-J59</f>
        <v>0</v>
      </c>
      <c r="K60" s="22">
        <f t="shared" si="5"/>
        <v>0</v>
      </c>
      <c r="L60" s="93"/>
    </row>
    <row r="61" spans="1:12" ht="12.75">
      <c r="A61" s="94" t="s">
        <v>60</v>
      </c>
      <c r="B61" s="95">
        <f>B43+B60</f>
        <v>1</v>
      </c>
      <c r="C61" s="96">
        <f>B61/B$10</f>
        <v>1</v>
      </c>
      <c r="D61" s="95">
        <f>D43+D60</f>
        <v>1</v>
      </c>
      <c r="E61" s="99">
        <f>D61/D$10</f>
        <v>1</v>
      </c>
      <c r="F61" s="95">
        <f>F43+F60</f>
        <v>1</v>
      </c>
      <c r="G61" s="96">
        <f t="shared" si="5"/>
        <v>1</v>
      </c>
      <c r="H61" s="95">
        <f>H43+H60</f>
        <v>1</v>
      </c>
      <c r="I61" s="99">
        <f t="shared" si="5"/>
        <v>1</v>
      </c>
      <c r="J61" s="95">
        <f>J43+J60</f>
        <v>1</v>
      </c>
      <c r="K61" s="100">
        <f t="shared" si="5"/>
        <v>1</v>
      </c>
      <c r="L61" s="93"/>
    </row>
    <row r="62" spans="1:12" ht="12.75">
      <c r="A62" s="23" t="s">
        <v>61</v>
      </c>
      <c r="B62" s="6"/>
      <c r="C62" s="7"/>
      <c r="D62" s="6"/>
      <c r="E62" s="7"/>
      <c r="F62" s="6"/>
      <c r="G62" s="7"/>
      <c r="H62" s="6"/>
      <c r="I62" s="7"/>
      <c r="J62" s="6"/>
      <c r="K62" s="9"/>
      <c r="L62" s="93"/>
    </row>
    <row r="63" spans="1:12" ht="12.75">
      <c r="A63" s="149" t="s">
        <v>62</v>
      </c>
      <c r="B63" s="90"/>
      <c r="C63" s="7">
        <f>B63/B$10</f>
        <v>0</v>
      </c>
      <c r="D63" s="90"/>
      <c r="E63" s="7">
        <f>D63/D$10</f>
        <v>0</v>
      </c>
      <c r="F63" s="90"/>
      <c r="G63" s="7">
        <f>F63/F$10</f>
        <v>0</v>
      </c>
      <c r="H63" s="90"/>
      <c r="I63" s="7">
        <f>H63/H$10</f>
        <v>0</v>
      </c>
      <c r="J63" s="90"/>
      <c r="K63" s="9">
        <f>J63/J$10</f>
        <v>0</v>
      </c>
      <c r="L63" s="93"/>
    </row>
    <row r="64" spans="1:12" ht="12.75">
      <c r="A64" s="149" t="s">
        <v>63</v>
      </c>
      <c r="B64" s="90"/>
      <c r="C64" s="7">
        <f>B64/B$10</f>
        <v>0</v>
      </c>
      <c r="D64" s="90"/>
      <c r="E64" s="7">
        <f>D64/D$10</f>
        <v>0</v>
      </c>
      <c r="F64" s="90"/>
      <c r="G64" s="7">
        <f>F64/F$10</f>
        <v>0</v>
      </c>
      <c r="H64" s="90"/>
      <c r="I64" s="7">
        <f>H64/H$10</f>
        <v>0</v>
      </c>
      <c r="J64" s="90"/>
      <c r="K64" s="9">
        <f>J64/J$10</f>
        <v>0</v>
      </c>
      <c r="L64" s="93"/>
    </row>
    <row r="65" spans="1:12" ht="12.75">
      <c r="A65" s="19" t="s">
        <v>64</v>
      </c>
      <c r="B65" s="92">
        <f>+B62+B63-B64</f>
        <v>0</v>
      </c>
      <c r="C65" s="20">
        <f>B65/B$10</f>
        <v>0</v>
      </c>
      <c r="D65" s="92">
        <f>+D62+D63-D64</f>
        <v>0</v>
      </c>
      <c r="E65" s="21">
        <f>D65/D$10</f>
        <v>0</v>
      </c>
      <c r="F65" s="92">
        <f>+F62+F63-F64</f>
        <v>0</v>
      </c>
      <c r="G65" s="20">
        <f>F65/F$10</f>
        <v>0</v>
      </c>
      <c r="H65" s="92">
        <f>+H62+H63-H64</f>
        <v>0</v>
      </c>
      <c r="I65" s="21">
        <f>H65/H$10</f>
        <v>0</v>
      </c>
      <c r="J65" s="92">
        <f>+J62+J63-J64</f>
        <v>0</v>
      </c>
      <c r="K65" s="22">
        <f>J65/J$10</f>
        <v>0</v>
      </c>
      <c r="L65" s="93"/>
    </row>
    <row r="66" spans="1:12" ht="12.75" outlineLevel="1">
      <c r="A66" s="15" t="s">
        <v>65</v>
      </c>
      <c r="B66" s="11"/>
      <c r="C66" s="7">
        <f aca="true" t="shared" si="6" ref="C66:C71">B66/B$10</f>
        <v>0</v>
      </c>
      <c r="D66" s="11"/>
      <c r="E66" s="7">
        <f aca="true" t="shared" si="7" ref="E66:E71">D66/D$10</f>
        <v>0</v>
      </c>
      <c r="F66" s="11"/>
      <c r="G66" s="7">
        <f aca="true" t="shared" si="8" ref="G66:G71">F66/F$10</f>
        <v>0</v>
      </c>
      <c r="H66" s="11"/>
      <c r="I66" s="7">
        <f aca="true" t="shared" si="9" ref="I66:I71">H66/H$10</f>
        <v>0</v>
      </c>
      <c r="J66" s="11"/>
      <c r="K66" s="9">
        <f aca="true" t="shared" si="10" ref="K66:K71">J66/J$10</f>
        <v>0</v>
      </c>
      <c r="L66" s="93"/>
    </row>
    <row r="67" spans="1:12" ht="12.75">
      <c r="A67" s="15" t="s">
        <v>66</v>
      </c>
      <c r="B67" s="11"/>
      <c r="C67" s="7">
        <f t="shared" si="6"/>
        <v>0</v>
      </c>
      <c r="D67" s="11"/>
      <c r="E67" s="7">
        <f t="shared" si="7"/>
        <v>0</v>
      </c>
      <c r="F67" s="11"/>
      <c r="G67" s="7">
        <f t="shared" si="8"/>
        <v>0</v>
      </c>
      <c r="H67" s="11"/>
      <c r="I67" s="7">
        <f t="shared" si="9"/>
        <v>0</v>
      </c>
      <c r="J67" s="11"/>
      <c r="K67" s="9">
        <f t="shared" si="10"/>
        <v>0</v>
      </c>
      <c r="L67" s="93"/>
    </row>
    <row r="68" spans="1:11" ht="12.75" outlineLevel="1">
      <c r="A68" s="15" t="s">
        <v>67</v>
      </c>
      <c r="B68" s="11"/>
      <c r="C68" s="7">
        <f t="shared" si="6"/>
        <v>0</v>
      </c>
      <c r="D68" s="11"/>
      <c r="E68" s="7">
        <f t="shared" si="7"/>
        <v>0</v>
      </c>
      <c r="F68" s="11"/>
      <c r="G68" s="7">
        <f t="shared" si="8"/>
        <v>0</v>
      </c>
      <c r="H68" s="11"/>
      <c r="I68" s="7">
        <f t="shared" si="9"/>
        <v>0</v>
      </c>
      <c r="J68" s="11"/>
      <c r="K68" s="9">
        <f t="shared" si="10"/>
        <v>0</v>
      </c>
    </row>
    <row r="69" spans="1:12" ht="12.75">
      <c r="A69" s="94" t="s">
        <v>68</v>
      </c>
      <c r="B69" s="95">
        <f>B61+B65+B66-B67-B68</f>
        <v>1</v>
      </c>
      <c r="C69" s="96">
        <f t="shared" si="6"/>
        <v>1</v>
      </c>
      <c r="D69" s="95">
        <f>D61+D65+D66-D67-D68</f>
        <v>1</v>
      </c>
      <c r="E69" s="99">
        <f t="shared" si="7"/>
        <v>1</v>
      </c>
      <c r="F69" s="95">
        <f>F61+F65+F66-F67-F68</f>
        <v>1</v>
      </c>
      <c r="G69" s="96">
        <f t="shared" si="8"/>
        <v>1</v>
      </c>
      <c r="H69" s="95">
        <f>H61+H65+H66-H67-H68</f>
        <v>1</v>
      </c>
      <c r="I69" s="99">
        <f t="shared" si="9"/>
        <v>1</v>
      </c>
      <c r="J69" s="95">
        <f>J61+J65+J66-J67-J68</f>
        <v>1</v>
      </c>
      <c r="K69" s="100">
        <f t="shared" si="10"/>
        <v>1</v>
      </c>
      <c r="L69" s="93"/>
    </row>
    <row r="70" spans="1:11" ht="12.75" outlineLevel="1">
      <c r="A70" s="10" t="s">
        <v>69</v>
      </c>
      <c r="B70" s="18"/>
      <c r="C70" s="7">
        <f t="shared" si="6"/>
        <v>0</v>
      </c>
      <c r="D70" s="18"/>
      <c r="E70" s="7">
        <f t="shared" si="7"/>
        <v>0</v>
      </c>
      <c r="F70" s="18"/>
      <c r="G70" s="7">
        <f t="shared" si="8"/>
        <v>0</v>
      </c>
      <c r="H70" s="18"/>
      <c r="I70" s="7">
        <f t="shared" si="9"/>
        <v>0</v>
      </c>
      <c r="J70" s="18"/>
      <c r="K70" s="9">
        <f t="shared" si="10"/>
        <v>0</v>
      </c>
    </row>
    <row r="71" spans="1:11" ht="13.5" outlineLevel="1" thickBot="1">
      <c r="A71" s="94" t="s">
        <v>70</v>
      </c>
      <c r="B71" s="95">
        <f>B69-B70</f>
        <v>1</v>
      </c>
      <c r="C71" s="96">
        <f t="shared" si="6"/>
        <v>1</v>
      </c>
      <c r="D71" s="95">
        <f>D69-D70</f>
        <v>1</v>
      </c>
      <c r="E71" s="99">
        <f t="shared" si="7"/>
        <v>1</v>
      </c>
      <c r="F71" s="95">
        <f>F69-F70</f>
        <v>1</v>
      </c>
      <c r="G71" s="96">
        <f t="shared" si="8"/>
        <v>1</v>
      </c>
      <c r="H71" s="95">
        <f>H69-H70</f>
        <v>1</v>
      </c>
      <c r="I71" s="99">
        <f t="shared" si="9"/>
        <v>1</v>
      </c>
      <c r="J71" s="95">
        <f>J69-J70</f>
        <v>1</v>
      </c>
      <c r="K71" s="118">
        <f t="shared" si="10"/>
        <v>1</v>
      </c>
    </row>
    <row r="72" spans="1:11" ht="12.75">
      <c r="A72" s="86"/>
      <c r="B72" s="87"/>
      <c r="C72" s="88"/>
      <c r="D72" s="87"/>
      <c r="E72" s="88"/>
      <c r="F72" s="87"/>
      <c r="G72" s="88"/>
      <c r="H72" s="87"/>
      <c r="I72" s="88"/>
      <c r="J72" s="87"/>
      <c r="K72" s="27"/>
    </row>
    <row r="73" spans="1:11" ht="12.75">
      <c r="A73" s="26"/>
      <c r="B73" s="25"/>
      <c r="C73" s="26"/>
      <c r="D73" s="25"/>
      <c r="E73" s="26"/>
      <c r="F73" s="25"/>
      <c r="G73" s="26"/>
      <c r="H73" s="25"/>
      <c r="I73" s="26"/>
      <c r="J73" s="25"/>
      <c r="K73" s="26"/>
    </row>
    <row r="74" spans="1:11" ht="13.5" thickBot="1">
      <c r="A74" s="28" t="str">
        <f>A1</f>
        <v>Nom</v>
      </c>
      <c r="B74" s="25"/>
      <c r="C74" s="26"/>
      <c r="D74" s="25"/>
      <c r="E74" s="26"/>
      <c r="F74" s="25"/>
      <c r="G74" s="26"/>
      <c r="H74" s="25"/>
      <c r="I74" s="26"/>
      <c r="J74" s="25"/>
      <c r="K74" s="26"/>
    </row>
    <row r="75" spans="1:12" ht="12.75">
      <c r="A75" s="2" t="s">
        <v>71</v>
      </c>
      <c r="B75" s="155">
        <f>B2</f>
        <v>35232</v>
      </c>
      <c r="C75" s="155"/>
      <c r="D75" s="155">
        <f>D2</f>
        <v>35597</v>
      </c>
      <c r="E75" s="155"/>
      <c r="F75" s="155">
        <f>F2</f>
        <v>35962</v>
      </c>
      <c r="G75" s="155"/>
      <c r="H75" s="155">
        <f>H2</f>
        <v>36327</v>
      </c>
      <c r="I75" s="155"/>
      <c r="J75" s="155">
        <f>J2</f>
        <v>36693</v>
      </c>
      <c r="K75" s="29"/>
      <c r="L75" s="93"/>
    </row>
    <row r="76" spans="1:12" ht="12.75" outlineLevel="1">
      <c r="A76" s="34" t="s">
        <v>72</v>
      </c>
      <c r="B76" s="32"/>
      <c r="C76" s="32"/>
      <c r="D76" s="32"/>
      <c r="E76" s="32"/>
      <c r="F76" s="32"/>
      <c r="G76" s="32"/>
      <c r="H76" s="32"/>
      <c r="I76" s="32"/>
      <c r="J76" s="32"/>
      <c r="K76" s="35"/>
      <c r="L76" s="93"/>
    </row>
    <row r="77" spans="1:12" ht="12.75" outlineLevel="1">
      <c r="A77" s="34" t="s">
        <v>73</v>
      </c>
      <c r="B77" s="32"/>
      <c r="C77" s="32"/>
      <c r="D77" s="32"/>
      <c r="E77" s="32"/>
      <c r="F77" s="32"/>
      <c r="G77" s="32"/>
      <c r="H77" s="32"/>
      <c r="I77" s="32"/>
      <c r="J77" s="32"/>
      <c r="K77" s="35"/>
      <c r="L77" s="93"/>
    </row>
    <row r="78" spans="1:12" ht="12.75" outlineLevel="1">
      <c r="A78" s="34" t="s">
        <v>74</v>
      </c>
      <c r="B78" s="32"/>
      <c r="C78" s="32"/>
      <c r="D78" s="32"/>
      <c r="E78" s="32"/>
      <c r="F78" s="32"/>
      <c r="G78" s="32"/>
      <c r="H78" s="32"/>
      <c r="I78" s="32"/>
      <c r="J78" s="32"/>
      <c r="K78" s="35"/>
      <c r="L78" s="93"/>
    </row>
    <row r="79" spans="1:12" ht="12.75" outlineLevel="1">
      <c r="A79" s="34" t="s">
        <v>75</v>
      </c>
      <c r="B79" s="36"/>
      <c r="C79" s="32"/>
      <c r="D79" s="36"/>
      <c r="E79" s="32"/>
      <c r="F79" s="36"/>
      <c r="G79" s="32"/>
      <c r="H79" s="36"/>
      <c r="I79" s="32"/>
      <c r="J79" s="36"/>
      <c r="K79" s="35"/>
      <c r="L79" s="93"/>
    </row>
    <row r="80" spans="1:12" ht="12.75">
      <c r="A80" s="37" t="s">
        <v>76</v>
      </c>
      <c r="B80" s="38">
        <f>SUM(B76:B79)</f>
        <v>0</v>
      </c>
      <c r="C80" s="38"/>
      <c r="D80" s="38">
        <f>SUM(D76:D79)</f>
        <v>0</v>
      </c>
      <c r="E80" s="39"/>
      <c r="F80" s="38">
        <f>SUM(F76:F79)</f>
        <v>0</v>
      </c>
      <c r="G80" s="38"/>
      <c r="H80" s="38">
        <f>SUM(H76:H79)</f>
        <v>0</v>
      </c>
      <c r="I80" s="39"/>
      <c r="J80" s="38">
        <f>SUM(J76:J79)</f>
        <v>0</v>
      </c>
      <c r="K80" s="40"/>
      <c r="L80" s="93"/>
    </row>
    <row r="81" spans="1:12" ht="12.75" outlineLevel="1">
      <c r="A81" s="49" t="s">
        <v>77</v>
      </c>
      <c r="B81" s="50"/>
      <c r="C81" s="50"/>
      <c r="D81" s="50"/>
      <c r="E81" s="50"/>
      <c r="F81" s="50"/>
      <c r="G81" s="50"/>
      <c r="H81" s="50"/>
      <c r="I81" s="50"/>
      <c r="J81" s="50"/>
      <c r="K81" s="51"/>
      <c r="L81" s="93"/>
    </row>
    <row r="82" spans="1:12" ht="12.75" outlineLevel="1">
      <c r="A82" s="34" t="s">
        <v>78</v>
      </c>
      <c r="B82" s="32"/>
      <c r="C82" s="32"/>
      <c r="D82" s="32"/>
      <c r="E82" s="32"/>
      <c r="F82" s="32"/>
      <c r="G82" s="32"/>
      <c r="H82" s="32"/>
      <c r="I82" s="32"/>
      <c r="J82" s="32"/>
      <c r="K82" s="35"/>
      <c r="L82" s="93"/>
    </row>
    <row r="83" spans="1:12" ht="12.75" outlineLevel="1">
      <c r="A83" s="34" t="s">
        <v>79</v>
      </c>
      <c r="B83" s="32">
        <f>B141</f>
        <v>0</v>
      </c>
      <c r="C83" s="32"/>
      <c r="D83" s="32">
        <f>D141</f>
        <v>0</v>
      </c>
      <c r="E83" s="32"/>
      <c r="F83" s="32">
        <f>F141</f>
        <v>0</v>
      </c>
      <c r="G83" s="32"/>
      <c r="H83" s="32">
        <f>H141</f>
        <v>0</v>
      </c>
      <c r="I83" s="32"/>
      <c r="J83" s="32">
        <f>J141</f>
        <v>0</v>
      </c>
      <c r="K83" s="35"/>
      <c r="L83" s="93"/>
    </row>
    <row r="84" spans="1:12" ht="12.75" outlineLevel="1">
      <c r="A84" s="34" t="s">
        <v>75</v>
      </c>
      <c r="B84" s="36"/>
      <c r="C84" s="32"/>
      <c r="D84" s="36"/>
      <c r="E84" s="32"/>
      <c r="F84" s="36"/>
      <c r="G84" s="32"/>
      <c r="H84" s="36"/>
      <c r="I84" s="32"/>
      <c r="J84" s="36"/>
      <c r="K84" s="35"/>
      <c r="L84" s="93"/>
    </row>
    <row r="85" spans="1:12" ht="12.75">
      <c r="A85" s="37" t="s">
        <v>80</v>
      </c>
      <c r="B85" s="38">
        <f>SUM(B81:B84)</f>
        <v>0</v>
      </c>
      <c r="C85" s="38"/>
      <c r="D85" s="38">
        <f>SUM(D81:D84)</f>
        <v>0</v>
      </c>
      <c r="E85" s="39"/>
      <c r="F85" s="38">
        <f>SUM(F81:F84)</f>
        <v>0</v>
      </c>
      <c r="G85" s="38"/>
      <c r="H85" s="38">
        <f>SUM(H81:H84)</f>
        <v>0</v>
      </c>
      <c r="I85" s="39"/>
      <c r="J85" s="38">
        <f>SUM(J81:J84)</f>
        <v>0</v>
      </c>
      <c r="K85" s="40"/>
      <c r="L85" s="93"/>
    </row>
    <row r="86" spans="1:12" ht="12.75" outlineLevel="1">
      <c r="A86" s="49" t="s">
        <v>81</v>
      </c>
      <c r="B86" s="50"/>
      <c r="C86" s="50"/>
      <c r="D86" s="50"/>
      <c r="E86" s="50"/>
      <c r="F86" s="50"/>
      <c r="G86" s="50"/>
      <c r="H86" s="50"/>
      <c r="I86" s="50"/>
      <c r="J86" s="50"/>
      <c r="K86" s="51"/>
      <c r="L86" s="93"/>
    </row>
    <row r="87" spans="1:12" ht="12.75" outlineLevel="1">
      <c r="A87" s="34" t="s">
        <v>82</v>
      </c>
      <c r="B87" s="32"/>
      <c r="C87" s="32"/>
      <c r="D87" s="32"/>
      <c r="E87" s="32"/>
      <c r="F87" s="32"/>
      <c r="G87" s="32"/>
      <c r="H87" s="32"/>
      <c r="I87" s="32"/>
      <c r="J87" s="32"/>
      <c r="K87" s="35"/>
      <c r="L87" s="93"/>
    </row>
    <row r="88" spans="1:12" ht="12.75" outlineLevel="1">
      <c r="A88" s="34" t="s">
        <v>83</v>
      </c>
      <c r="B88" s="32"/>
      <c r="C88" s="32"/>
      <c r="D88" s="32"/>
      <c r="E88" s="32"/>
      <c r="F88" s="32"/>
      <c r="G88" s="32"/>
      <c r="H88" s="32"/>
      <c r="I88" s="32"/>
      <c r="J88" s="32"/>
      <c r="K88" s="35"/>
      <c r="L88" s="93"/>
    </row>
    <row r="89" spans="1:12" ht="12.75" outlineLevel="1">
      <c r="A89" s="34" t="s">
        <v>84</v>
      </c>
      <c r="B89" s="36"/>
      <c r="C89" s="32"/>
      <c r="D89" s="36"/>
      <c r="E89" s="32"/>
      <c r="F89" s="36"/>
      <c r="G89" s="32"/>
      <c r="H89" s="36"/>
      <c r="I89" s="32"/>
      <c r="J89" s="36"/>
      <c r="K89" s="35"/>
      <c r="L89" s="93"/>
    </row>
    <row r="90" spans="1:12" ht="12.75">
      <c r="A90" s="37" t="s">
        <v>85</v>
      </c>
      <c r="B90" s="38">
        <f>SUM(B86:B89)</f>
        <v>0</v>
      </c>
      <c r="C90" s="38"/>
      <c r="D90" s="38">
        <f>SUM(D86:D89)</f>
        <v>0</v>
      </c>
      <c r="E90" s="39"/>
      <c r="F90" s="38">
        <f>SUM(F86:F89)</f>
        <v>0</v>
      </c>
      <c r="G90" s="38"/>
      <c r="H90" s="38">
        <f>SUM(H86:H89)</f>
        <v>0</v>
      </c>
      <c r="I90" s="39"/>
      <c r="J90" s="38">
        <f>SUM(J86:J89)</f>
        <v>0</v>
      </c>
      <c r="K90" s="40"/>
      <c r="L90" s="93"/>
    </row>
    <row r="91" spans="1:12" ht="12.75">
      <c r="A91" s="94" t="s">
        <v>86</v>
      </c>
      <c r="B91" s="95">
        <f>B80+B85+B90</f>
        <v>0</v>
      </c>
      <c r="C91" s="96"/>
      <c r="D91" s="95">
        <f>D80+D85+D90</f>
        <v>0</v>
      </c>
      <c r="E91" s="99"/>
      <c r="F91" s="95">
        <f>F80+F85+F90</f>
        <v>0</v>
      </c>
      <c r="G91" s="96"/>
      <c r="H91" s="95">
        <f>H80+H85+H90</f>
        <v>0</v>
      </c>
      <c r="I91" s="99"/>
      <c r="J91" s="95">
        <f>J80+J85+J90</f>
        <v>0</v>
      </c>
      <c r="K91" s="100"/>
      <c r="L91" s="93"/>
    </row>
    <row r="92" spans="1:12" ht="12.75" outlineLevel="1">
      <c r="A92" s="34" t="s">
        <v>87</v>
      </c>
      <c r="B92" s="32"/>
      <c r="C92" s="32"/>
      <c r="D92" s="32"/>
      <c r="E92" s="32"/>
      <c r="F92" s="32"/>
      <c r="G92" s="32"/>
      <c r="H92" s="32"/>
      <c r="I92" s="32"/>
      <c r="J92" s="32"/>
      <c r="K92" s="35"/>
      <c r="L92" s="93"/>
    </row>
    <row r="93" spans="1:12" ht="12.75" outlineLevel="1">
      <c r="A93" s="34" t="s">
        <v>88</v>
      </c>
      <c r="B93" s="32"/>
      <c r="C93" s="32"/>
      <c r="D93" s="32"/>
      <c r="E93" s="32"/>
      <c r="F93" s="32"/>
      <c r="G93" s="32"/>
      <c r="H93" s="32"/>
      <c r="I93" s="32"/>
      <c r="J93" s="32"/>
      <c r="K93" s="35"/>
      <c r="L93" s="93"/>
    </row>
    <row r="94" spans="1:12" ht="12.75" outlineLevel="1">
      <c r="A94" s="34" t="s">
        <v>89</v>
      </c>
      <c r="B94" s="32"/>
      <c r="C94" s="32"/>
      <c r="D94" s="32"/>
      <c r="E94" s="32"/>
      <c r="F94" s="32"/>
      <c r="G94" s="32"/>
      <c r="H94" s="32"/>
      <c r="I94" s="32"/>
      <c r="J94" s="32"/>
      <c r="K94" s="35"/>
      <c r="L94" s="93"/>
    </row>
    <row r="95" spans="1:12" ht="12.75" outlineLevel="1">
      <c r="A95" s="34" t="s">
        <v>23</v>
      </c>
      <c r="B95" s="36"/>
      <c r="C95" s="32"/>
      <c r="D95" s="36"/>
      <c r="E95" s="32"/>
      <c r="F95" s="36"/>
      <c r="G95" s="32"/>
      <c r="H95" s="36"/>
      <c r="I95" s="32"/>
      <c r="J95" s="36"/>
      <c r="K95" s="35"/>
      <c r="L95" s="93"/>
    </row>
    <row r="96" spans="1:12" ht="12.75">
      <c r="A96" s="37" t="s">
        <v>90</v>
      </c>
      <c r="B96" s="38">
        <f>SUM(B92:B95)</f>
        <v>0</v>
      </c>
      <c r="C96" s="38"/>
      <c r="D96" s="38">
        <f>SUM(D92:D95)</f>
        <v>0</v>
      </c>
      <c r="E96" s="39"/>
      <c r="F96" s="38">
        <f>SUM(F92:F95)</f>
        <v>0</v>
      </c>
      <c r="G96" s="38"/>
      <c r="H96" s="38">
        <f>SUM(H92:H95)</f>
        <v>0</v>
      </c>
      <c r="I96" s="39"/>
      <c r="J96" s="38">
        <f>SUM(J92:J95)</f>
        <v>0</v>
      </c>
      <c r="K96" s="40"/>
      <c r="L96" s="93"/>
    </row>
    <row r="97" spans="1:12" ht="12.75" outlineLevel="1">
      <c r="A97" s="34" t="s">
        <v>91</v>
      </c>
      <c r="B97" s="32"/>
      <c r="C97" s="32"/>
      <c r="D97" s="32"/>
      <c r="E97" s="32"/>
      <c r="F97" s="32"/>
      <c r="G97" s="32"/>
      <c r="H97" s="32"/>
      <c r="I97" s="32"/>
      <c r="J97" s="32"/>
      <c r="K97" s="35"/>
      <c r="L97" s="93"/>
    </row>
    <row r="98" spans="1:12" ht="12.75" outlineLevel="1">
      <c r="A98" s="34" t="s">
        <v>92</v>
      </c>
      <c r="B98" s="32"/>
      <c r="C98" s="32"/>
      <c r="D98" s="32"/>
      <c r="E98" s="32"/>
      <c r="F98" s="32"/>
      <c r="G98" s="32"/>
      <c r="H98" s="32"/>
      <c r="I98" s="32"/>
      <c r="J98" s="32"/>
      <c r="K98" s="35"/>
      <c r="L98" s="93"/>
    </row>
    <row r="99" spans="1:12" ht="12.75" outlineLevel="1">
      <c r="A99" s="34" t="s">
        <v>93</v>
      </c>
      <c r="B99" s="36"/>
      <c r="C99" s="32"/>
      <c r="D99" s="36"/>
      <c r="E99" s="32"/>
      <c r="F99" s="36"/>
      <c r="G99" s="32"/>
      <c r="H99" s="36"/>
      <c r="I99" s="32"/>
      <c r="J99" s="36"/>
      <c r="K99" s="35"/>
      <c r="L99" s="93"/>
    </row>
    <row r="100" spans="1:12" ht="12.75">
      <c r="A100" s="37" t="s">
        <v>94</v>
      </c>
      <c r="B100" s="38">
        <f>B97+B98-B99</f>
        <v>0</v>
      </c>
      <c r="C100" s="38"/>
      <c r="D100" s="38">
        <f>D97+D98-D99</f>
        <v>0</v>
      </c>
      <c r="E100" s="39"/>
      <c r="F100" s="38">
        <f>F97+F98-F99</f>
        <v>0</v>
      </c>
      <c r="G100" s="38"/>
      <c r="H100" s="38">
        <f>H97+H98-H99</f>
        <v>0</v>
      </c>
      <c r="I100" s="39"/>
      <c r="J100" s="38">
        <f>J97+J98-J99</f>
        <v>0</v>
      </c>
      <c r="K100" s="40"/>
      <c r="L100" s="93"/>
    </row>
    <row r="101" spans="1:12" ht="12.75" outlineLevel="1">
      <c r="A101" s="34" t="s">
        <v>95</v>
      </c>
      <c r="B101" s="32"/>
      <c r="C101" s="32"/>
      <c r="D101" s="32"/>
      <c r="E101" s="32"/>
      <c r="F101" s="32"/>
      <c r="G101" s="32"/>
      <c r="H101" s="32"/>
      <c r="I101" s="32"/>
      <c r="J101" s="32"/>
      <c r="K101" s="35"/>
      <c r="L101" s="93"/>
    </row>
    <row r="102" spans="1:12" ht="12.75" outlineLevel="1">
      <c r="A102" s="34" t="s">
        <v>96</v>
      </c>
      <c r="B102" s="36"/>
      <c r="C102" s="32"/>
      <c r="D102" s="36"/>
      <c r="E102" s="32"/>
      <c r="F102" s="36"/>
      <c r="G102" s="32"/>
      <c r="H102" s="36"/>
      <c r="I102" s="32"/>
      <c r="J102" s="36"/>
      <c r="K102" s="35"/>
      <c r="L102" s="93"/>
    </row>
    <row r="103" spans="1:12" ht="12.75">
      <c r="A103" s="37" t="s">
        <v>97</v>
      </c>
      <c r="B103" s="38">
        <f>B101+B102</f>
        <v>0</v>
      </c>
      <c r="C103" s="38"/>
      <c r="D103" s="38">
        <f>D101+D102</f>
        <v>0</v>
      </c>
      <c r="E103" s="39"/>
      <c r="F103" s="38">
        <f>F101+F102</f>
        <v>0</v>
      </c>
      <c r="G103" s="38"/>
      <c r="H103" s="38">
        <f>H101+H102</f>
        <v>0</v>
      </c>
      <c r="I103" s="39"/>
      <c r="J103" s="38">
        <f>J101+J102</f>
        <v>0</v>
      </c>
      <c r="K103" s="40"/>
      <c r="L103" s="93"/>
    </row>
    <row r="104" spans="1:12" ht="12.75">
      <c r="A104" s="41" t="s">
        <v>98</v>
      </c>
      <c r="B104" s="42">
        <f>B96+B100+B103</f>
        <v>0</v>
      </c>
      <c r="C104" s="43"/>
      <c r="D104" s="42">
        <f>D96+D100+D103</f>
        <v>0</v>
      </c>
      <c r="E104" s="45"/>
      <c r="F104" s="42">
        <f>F96+F100+F103</f>
        <v>0</v>
      </c>
      <c r="G104" s="43"/>
      <c r="H104" s="42">
        <f>H96+H100+H103</f>
        <v>0</v>
      </c>
      <c r="I104" s="45"/>
      <c r="J104" s="42">
        <f>J96+J100+J103</f>
        <v>0</v>
      </c>
      <c r="K104" s="46"/>
      <c r="L104" s="93"/>
    </row>
    <row r="105" spans="1:12" ht="12.75" outlineLevel="1">
      <c r="A105" s="34" t="s">
        <v>99</v>
      </c>
      <c r="B105" s="32"/>
      <c r="C105" s="32"/>
      <c r="D105" s="32"/>
      <c r="E105" s="32"/>
      <c r="F105" s="32"/>
      <c r="G105" s="32"/>
      <c r="H105" s="32"/>
      <c r="I105" s="32"/>
      <c r="J105" s="32"/>
      <c r="K105" s="35"/>
      <c r="L105" s="93"/>
    </row>
    <row r="106" spans="1:12" ht="12.75" outlineLevel="1">
      <c r="A106" s="34" t="s">
        <v>100</v>
      </c>
      <c r="B106" s="36"/>
      <c r="C106" s="32"/>
      <c r="D106" s="36"/>
      <c r="E106" s="32"/>
      <c r="F106" s="36"/>
      <c r="G106" s="32"/>
      <c r="H106" s="36"/>
      <c r="I106" s="32"/>
      <c r="J106" s="36"/>
      <c r="K106" s="35"/>
      <c r="L106" s="93"/>
    </row>
    <row r="107" spans="1:12" ht="12.75">
      <c r="A107" s="37" t="s">
        <v>101</v>
      </c>
      <c r="B107" s="38">
        <f>B105-B106</f>
        <v>0</v>
      </c>
      <c r="C107" s="38"/>
      <c r="D107" s="38">
        <f>D105-D106</f>
        <v>0</v>
      </c>
      <c r="E107" s="39"/>
      <c r="F107" s="38">
        <f>F105-F106</f>
        <v>0</v>
      </c>
      <c r="G107" s="38"/>
      <c r="H107" s="38">
        <f>H105-H106</f>
        <v>0</v>
      </c>
      <c r="I107" s="39"/>
      <c r="J107" s="38">
        <f>J105-J106</f>
        <v>0</v>
      </c>
      <c r="K107" s="40"/>
      <c r="L107" s="93"/>
    </row>
    <row r="108" spans="1:12" ht="12.75" outlineLevel="1">
      <c r="A108" s="34" t="s">
        <v>102</v>
      </c>
      <c r="B108" s="32"/>
      <c r="C108" s="32"/>
      <c r="D108" s="32"/>
      <c r="E108" s="32"/>
      <c r="F108" s="32"/>
      <c r="G108" s="32"/>
      <c r="H108" s="32"/>
      <c r="I108" s="32"/>
      <c r="J108" s="32"/>
      <c r="K108" s="35"/>
      <c r="L108" s="93"/>
    </row>
    <row r="109" spans="1:12" ht="12.75" outlineLevel="1">
      <c r="A109" s="34" t="s">
        <v>103</v>
      </c>
      <c r="B109" s="32"/>
      <c r="C109" s="32"/>
      <c r="D109" s="32"/>
      <c r="E109" s="32"/>
      <c r="F109" s="32"/>
      <c r="G109" s="32"/>
      <c r="H109" s="32"/>
      <c r="I109" s="32"/>
      <c r="J109" s="32"/>
      <c r="K109" s="35"/>
      <c r="L109" s="93"/>
    </row>
    <row r="110" spans="1:12" ht="12.75" outlineLevel="1">
      <c r="A110" s="34" t="s">
        <v>104</v>
      </c>
      <c r="B110" s="36"/>
      <c r="C110" s="32"/>
      <c r="D110" s="36"/>
      <c r="E110" s="32"/>
      <c r="F110" s="36"/>
      <c r="G110" s="32"/>
      <c r="H110" s="36"/>
      <c r="I110" s="32"/>
      <c r="J110" s="36"/>
      <c r="K110" s="35"/>
      <c r="L110" s="93"/>
    </row>
    <row r="111" spans="1:12" ht="12.75">
      <c r="A111" s="37" t="s">
        <v>105</v>
      </c>
      <c r="B111" s="38">
        <f>SUM(B108:B110)</f>
        <v>0</v>
      </c>
      <c r="C111" s="38"/>
      <c r="D111" s="38">
        <f>SUM(D108:D110)</f>
        <v>0</v>
      </c>
      <c r="E111" s="39"/>
      <c r="F111" s="38">
        <f>SUM(F108:F110)</f>
        <v>0</v>
      </c>
      <c r="G111" s="38"/>
      <c r="H111" s="38">
        <f>SUM(H108:H110)</f>
        <v>0</v>
      </c>
      <c r="I111" s="39"/>
      <c r="J111" s="38">
        <f>SUM(J108:J110)</f>
        <v>0</v>
      </c>
      <c r="K111" s="40"/>
      <c r="L111" s="93"/>
    </row>
    <row r="112" spans="1:12" ht="12.75">
      <c r="A112" s="41" t="s">
        <v>106</v>
      </c>
      <c r="B112" s="42">
        <f>B107+B111</f>
        <v>0</v>
      </c>
      <c r="C112" s="43"/>
      <c r="D112" s="42">
        <f>D107+D111</f>
        <v>0</v>
      </c>
      <c r="E112" s="45"/>
      <c r="F112" s="42">
        <f>F107+F111</f>
        <v>0</v>
      </c>
      <c r="G112" s="43"/>
      <c r="H112" s="42">
        <f>H107+H111</f>
        <v>0</v>
      </c>
      <c r="I112" s="45"/>
      <c r="J112" s="42">
        <f>J107+J111</f>
        <v>0</v>
      </c>
      <c r="K112" s="46"/>
      <c r="L112" s="93"/>
    </row>
    <row r="113" spans="1:12" s="135" customFormat="1" ht="12.75">
      <c r="A113" s="129" t="s">
        <v>107</v>
      </c>
      <c r="B113" s="130">
        <f>B104-B112</f>
        <v>0</v>
      </c>
      <c r="C113" s="131"/>
      <c r="D113" s="130">
        <f>D104-D112</f>
        <v>0</v>
      </c>
      <c r="E113" s="132"/>
      <c r="F113" s="130">
        <f>F104-F112</f>
        <v>0</v>
      </c>
      <c r="G113" s="131"/>
      <c r="H113" s="130">
        <f>H104-H112</f>
        <v>0</v>
      </c>
      <c r="I113" s="132"/>
      <c r="J113" s="130">
        <f>J104-J112</f>
        <v>0</v>
      </c>
      <c r="K113" s="133"/>
      <c r="L113" s="134"/>
    </row>
    <row r="114" spans="1:12" ht="12.75" outlineLevel="1">
      <c r="A114" s="34" t="s">
        <v>108</v>
      </c>
      <c r="B114" s="32"/>
      <c r="C114" s="32"/>
      <c r="D114" s="32"/>
      <c r="E114" s="32"/>
      <c r="F114" s="32"/>
      <c r="G114" s="32"/>
      <c r="H114" s="32"/>
      <c r="I114" s="32"/>
      <c r="J114" s="32"/>
      <c r="K114" s="35"/>
      <c r="L114" s="93"/>
    </row>
    <row r="115" spans="1:12" ht="12.75" outlineLevel="1">
      <c r="A115" s="34" t="s">
        <v>109</v>
      </c>
      <c r="B115" s="36"/>
      <c r="C115" s="32"/>
      <c r="D115" s="36"/>
      <c r="E115" s="32"/>
      <c r="F115" s="36"/>
      <c r="G115" s="32"/>
      <c r="H115" s="36"/>
      <c r="I115" s="32"/>
      <c r="J115" s="36"/>
      <c r="K115" s="35"/>
      <c r="L115" s="93"/>
    </row>
    <row r="116" spans="1:12" ht="12.75">
      <c r="A116" s="37" t="s">
        <v>110</v>
      </c>
      <c r="B116" s="38">
        <f>SUM(B114:B115)</f>
        <v>0</v>
      </c>
      <c r="C116" s="38"/>
      <c r="D116" s="38">
        <f>SUM(D114:D115)</f>
        <v>0</v>
      </c>
      <c r="E116" s="39"/>
      <c r="F116" s="38">
        <f>SUM(F114:F115)</f>
        <v>0</v>
      </c>
      <c r="G116" s="38"/>
      <c r="H116" s="38">
        <f>SUM(H114:H115)</f>
        <v>0</v>
      </c>
      <c r="I116" s="39"/>
      <c r="J116" s="38">
        <f>SUM(J114:J115)</f>
        <v>0</v>
      </c>
      <c r="K116" s="40"/>
      <c r="L116" s="93"/>
    </row>
    <row r="117" spans="1:12" ht="12.75" outlineLevel="1">
      <c r="A117" s="34" t="s">
        <v>111</v>
      </c>
      <c r="B117" s="32"/>
      <c r="C117" s="32"/>
      <c r="D117" s="32"/>
      <c r="E117" s="32"/>
      <c r="F117" s="32"/>
      <c r="G117" s="32"/>
      <c r="H117" s="32"/>
      <c r="I117" s="32"/>
      <c r="J117" s="32"/>
      <c r="K117" s="35"/>
      <c r="L117" s="93"/>
    </row>
    <row r="118" spans="1:12" ht="12.75" outlineLevel="1">
      <c r="A118" s="34" t="s">
        <v>112</v>
      </c>
      <c r="B118" s="32"/>
      <c r="C118" s="32"/>
      <c r="D118" s="32"/>
      <c r="E118" s="32"/>
      <c r="F118" s="32"/>
      <c r="G118" s="32"/>
      <c r="H118" s="32"/>
      <c r="I118" s="32"/>
      <c r="J118" s="32"/>
      <c r="K118" s="35"/>
      <c r="L118" s="93"/>
    </row>
    <row r="119" spans="1:12" ht="12.75">
      <c r="A119" s="37" t="s">
        <v>113</v>
      </c>
      <c r="B119" s="38">
        <f>B118+B117</f>
        <v>0</v>
      </c>
      <c r="C119" s="38"/>
      <c r="D119" s="38">
        <f>D118+D117</f>
        <v>0</v>
      </c>
      <c r="E119" s="39"/>
      <c r="F119" s="38">
        <f>F118+F117</f>
        <v>0</v>
      </c>
      <c r="G119" s="38"/>
      <c r="H119" s="38">
        <f>H118+H117</f>
        <v>0</v>
      </c>
      <c r="I119" s="39"/>
      <c r="J119" s="38">
        <f>J118+J117</f>
        <v>0</v>
      </c>
      <c r="K119" s="40"/>
      <c r="L119" s="93"/>
    </row>
    <row r="120" spans="1:12" ht="12.75">
      <c r="A120" s="47" t="s">
        <v>114</v>
      </c>
      <c r="B120" s="42">
        <f>B116-B119</f>
        <v>0</v>
      </c>
      <c r="C120" s="42"/>
      <c r="D120" s="42">
        <f>D116-D119</f>
        <v>0</v>
      </c>
      <c r="E120" s="44"/>
      <c r="F120" s="42">
        <f>F116-F119</f>
        <v>0</v>
      </c>
      <c r="G120" s="42"/>
      <c r="H120" s="42">
        <f>H116-H119</f>
        <v>0</v>
      </c>
      <c r="I120" s="44"/>
      <c r="J120" s="42">
        <f>J116-J119</f>
        <v>0</v>
      </c>
      <c r="K120" s="48"/>
      <c r="L120" s="93"/>
    </row>
    <row r="121" spans="1:12" s="128" customFormat="1" ht="12.75">
      <c r="A121" s="122" t="s">
        <v>115</v>
      </c>
      <c r="B121" s="123">
        <f>B113+B120</f>
        <v>0</v>
      </c>
      <c r="C121" s="124"/>
      <c r="D121" s="123">
        <f>D113+D120</f>
        <v>0</v>
      </c>
      <c r="E121" s="125"/>
      <c r="F121" s="123">
        <f>F113+F120</f>
        <v>0</v>
      </c>
      <c r="G121" s="124"/>
      <c r="H121" s="123">
        <f>H113+H120</f>
        <v>0</v>
      </c>
      <c r="I121" s="125"/>
      <c r="J121" s="123">
        <f>J113+J120</f>
        <v>0</v>
      </c>
      <c r="K121" s="126"/>
      <c r="L121" s="127"/>
    </row>
    <row r="122" spans="1:12" s="107" customFormat="1" ht="12.75">
      <c r="A122" s="101" t="s">
        <v>116</v>
      </c>
      <c r="B122" s="102">
        <f>+B121+B91</f>
        <v>0</v>
      </c>
      <c r="C122" s="103"/>
      <c r="D122" s="102">
        <f>+D121+D91</f>
        <v>0</v>
      </c>
      <c r="E122" s="104"/>
      <c r="F122" s="102">
        <f>+F121+F91</f>
        <v>0</v>
      </c>
      <c r="G122" s="103"/>
      <c r="H122" s="102">
        <f>+H121+H91</f>
        <v>0</v>
      </c>
      <c r="I122" s="104"/>
      <c r="J122" s="102">
        <f>+J121+J91</f>
        <v>0</v>
      </c>
      <c r="K122" s="105"/>
      <c r="L122" s="106"/>
    </row>
    <row r="123" spans="1:12" ht="12.75">
      <c r="A123" s="30" t="s">
        <v>117</v>
      </c>
      <c r="B123" s="31"/>
      <c r="C123" s="31"/>
      <c r="D123" s="31"/>
      <c r="E123" s="31"/>
      <c r="F123" s="31"/>
      <c r="G123" s="31"/>
      <c r="H123" s="31"/>
      <c r="I123" s="31"/>
      <c r="J123" s="31"/>
      <c r="K123" s="33"/>
      <c r="L123" s="93"/>
    </row>
    <row r="124" spans="1:12" ht="12.75" outlineLevel="1">
      <c r="A124" s="34" t="s">
        <v>118</v>
      </c>
      <c r="B124" s="32"/>
      <c r="C124" s="32"/>
      <c r="D124" s="32"/>
      <c r="E124" s="32"/>
      <c r="F124" s="32"/>
      <c r="G124" s="32"/>
      <c r="H124" s="32"/>
      <c r="I124" s="32"/>
      <c r="J124" s="32"/>
      <c r="K124" s="35"/>
      <c r="L124" s="93"/>
    </row>
    <row r="125" spans="1:12" ht="12.75" outlineLevel="1">
      <c r="A125" s="34" t="s">
        <v>119</v>
      </c>
      <c r="B125" s="32"/>
      <c r="C125" s="32"/>
      <c r="D125" s="32"/>
      <c r="E125" s="32"/>
      <c r="F125" s="32"/>
      <c r="G125" s="32"/>
      <c r="H125" s="32"/>
      <c r="I125" s="32"/>
      <c r="J125" s="32"/>
      <c r="K125" s="35"/>
      <c r="L125" s="93"/>
    </row>
    <row r="126" spans="1:12" ht="12.75" outlineLevel="1">
      <c r="A126" s="34" t="s">
        <v>120</v>
      </c>
      <c r="B126" s="32"/>
      <c r="C126" s="32"/>
      <c r="D126" s="32"/>
      <c r="E126" s="32"/>
      <c r="F126" s="32"/>
      <c r="G126" s="32"/>
      <c r="H126" s="32"/>
      <c r="I126" s="32"/>
      <c r="J126" s="32"/>
      <c r="K126" s="35"/>
      <c r="L126" s="93"/>
    </row>
    <row r="127" spans="1:12" ht="12.75" outlineLevel="1">
      <c r="A127" s="34" t="s">
        <v>121</v>
      </c>
      <c r="B127" s="32">
        <f>B71</f>
        <v>1</v>
      </c>
      <c r="C127" s="32"/>
      <c r="D127" s="32">
        <f>D71</f>
        <v>1</v>
      </c>
      <c r="E127" s="32"/>
      <c r="F127" s="32">
        <f>F71</f>
        <v>1</v>
      </c>
      <c r="G127" s="32"/>
      <c r="H127" s="32">
        <f>H71</f>
        <v>1</v>
      </c>
      <c r="I127" s="32"/>
      <c r="J127" s="32">
        <f>J71</f>
        <v>1</v>
      </c>
      <c r="K127" s="35"/>
      <c r="L127" s="93"/>
    </row>
    <row r="128" spans="1:12" s="107" customFormat="1" ht="12.75" outlineLevel="1">
      <c r="A128" s="119" t="s">
        <v>122</v>
      </c>
      <c r="B128" s="150"/>
      <c r="C128" s="120"/>
      <c r="D128" s="150"/>
      <c r="E128" s="120"/>
      <c r="F128" s="150"/>
      <c r="G128" s="120"/>
      <c r="H128" s="150"/>
      <c r="I128" s="120"/>
      <c r="J128" s="150"/>
      <c r="K128" s="121"/>
      <c r="L128" s="106"/>
    </row>
    <row r="129" spans="1:12" ht="12.75">
      <c r="A129" s="37" t="s">
        <v>123</v>
      </c>
      <c r="B129" s="38">
        <f>SUM(B124:B127)</f>
        <v>1</v>
      </c>
      <c r="C129" s="38"/>
      <c r="D129" s="38">
        <f>SUM(D124:D127)</f>
        <v>1</v>
      </c>
      <c r="E129" s="39"/>
      <c r="F129" s="38">
        <f>SUM(F124:F127)</f>
        <v>1</v>
      </c>
      <c r="G129" s="38"/>
      <c r="H129" s="38">
        <f>SUM(H124:H127)</f>
        <v>1</v>
      </c>
      <c r="I129" s="39"/>
      <c r="J129" s="38">
        <f>SUM(J124:J127)</f>
        <v>1</v>
      </c>
      <c r="K129" s="40"/>
      <c r="L129" s="93"/>
    </row>
    <row r="130" spans="1:12" ht="12.75" outlineLevel="1">
      <c r="A130" s="37" t="s">
        <v>124</v>
      </c>
      <c r="B130" s="38"/>
      <c r="C130" s="38"/>
      <c r="D130" s="38"/>
      <c r="E130" s="38"/>
      <c r="F130" s="38"/>
      <c r="G130" s="38"/>
      <c r="H130" s="38"/>
      <c r="I130" s="38"/>
      <c r="J130" s="38"/>
      <c r="K130" s="40"/>
      <c r="L130" s="93"/>
    </row>
    <row r="131" spans="1:12" ht="12.75" outlineLevel="1">
      <c r="A131" s="37" t="s">
        <v>125</v>
      </c>
      <c r="B131" s="38"/>
      <c r="C131" s="38"/>
      <c r="D131" s="38"/>
      <c r="E131" s="38"/>
      <c r="F131" s="38"/>
      <c r="G131" s="38"/>
      <c r="H131" s="38"/>
      <c r="I131" s="38"/>
      <c r="J131" s="38"/>
      <c r="K131" s="40"/>
      <c r="L131" s="93"/>
    </row>
    <row r="132" spans="1:12" ht="12.75">
      <c r="A132" s="37" t="s">
        <v>126</v>
      </c>
      <c r="B132" s="38"/>
      <c r="C132" s="38"/>
      <c r="D132" s="38"/>
      <c r="E132" s="38"/>
      <c r="F132" s="38"/>
      <c r="G132" s="38"/>
      <c r="H132" s="38"/>
      <c r="I132" s="38"/>
      <c r="J132" s="38"/>
      <c r="K132" s="40"/>
      <c r="L132" s="93"/>
    </row>
    <row r="133" spans="1:12" ht="12.75" outlineLevel="1">
      <c r="A133" s="37" t="s">
        <v>127</v>
      </c>
      <c r="B133" s="38"/>
      <c r="C133" s="38"/>
      <c r="D133" s="38"/>
      <c r="E133" s="38"/>
      <c r="F133" s="38"/>
      <c r="G133" s="38"/>
      <c r="H133" s="38"/>
      <c r="I133" s="38"/>
      <c r="J133" s="38"/>
      <c r="K133" s="40"/>
      <c r="L133" s="93"/>
    </row>
    <row r="134" spans="1:12" ht="12.75" outlineLevel="1">
      <c r="A134" s="37" t="str">
        <f>"- capital souscrit non appelé"</f>
        <v>- capital souscrit non appelé</v>
      </c>
      <c r="B134" s="38"/>
      <c r="C134" s="38"/>
      <c r="D134" s="38"/>
      <c r="E134" s="38"/>
      <c r="F134" s="38"/>
      <c r="G134" s="38"/>
      <c r="H134" s="38"/>
      <c r="I134" s="38"/>
      <c r="J134" s="38"/>
      <c r="K134" s="40"/>
      <c r="L134" s="93"/>
    </row>
    <row r="135" spans="1:12" s="135" customFormat="1" ht="12.75">
      <c r="A135" s="129" t="s">
        <v>128</v>
      </c>
      <c r="B135" s="130">
        <f>SUM(B129:B133)+B123-B134</f>
        <v>1</v>
      </c>
      <c r="C135" s="131"/>
      <c r="D135" s="130">
        <f>SUM(D129:D133)+D123-D134</f>
        <v>1</v>
      </c>
      <c r="E135" s="132"/>
      <c r="F135" s="130">
        <f>SUM(F129:F133)+F123-F134</f>
        <v>1</v>
      </c>
      <c r="G135" s="131"/>
      <c r="H135" s="130">
        <f>SUM(H129:H133)+H123-H134</f>
        <v>1</v>
      </c>
      <c r="I135" s="132"/>
      <c r="J135" s="130">
        <f>SUM(J129:J133)+J123-J134</f>
        <v>1</v>
      </c>
      <c r="K135" s="133"/>
      <c r="L135" s="134"/>
    </row>
    <row r="136" spans="1:12" s="135" customFormat="1" ht="12.75">
      <c r="A136" s="129" t="s">
        <v>129</v>
      </c>
      <c r="B136" s="130"/>
      <c r="C136" s="131"/>
      <c r="D136" s="130"/>
      <c r="E136" s="132"/>
      <c r="F136" s="130"/>
      <c r="G136" s="131"/>
      <c r="H136" s="130"/>
      <c r="I136" s="132"/>
      <c r="J136" s="130"/>
      <c r="K136" s="133"/>
      <c r="L136" s="134"/>
    </row>
    <row r="137" spans="1:12" ht="12.75">
      <c r="A137" s="94" t="s">
        <v>130</v>
      </c>
      <c r="B137" s="95">
        <f>+B135+B136</f>
        <v>1</v>
      </c>
      <c r="C137" s="96"/>
      <c r="D137" s="95">
        <f>+D135+D136</f>
        <v>1</v>
      </c>
      <c r="E137" s="99"/>
      <c r="F137" s="95">
        <f>+F135+F136</f>
        <v>1</v>
      </c>
      <c r="G137" s="96"/>
      <c r="H137" s="95">
        <f>+H135+H136</f>
        <v>1</v>
      </c>
      <c r="I137" s="99"/>
      <c r="J137" s="95">
        <f>+J135+J136</f>
        <v>1</v>
      </c>
      <c r="K137" s="100"/>
      <c r="L137" s="93"/>
    </row>
    <row r="138" spans="1:12" ht="12.75">
      <c r="A138" s="94" t="s">
        <v>131</v>
      </c>
      <c r="B138" s="95"/>
      <c r="C138" s="96"/>
      <c r="D138" s="95"/>
      <c r="E138" s="99"/>
      <c r="F138" s="95"/>
      <c r="G138" s="96"/>
      <c r="H138" s="95"/>
      <c r="I138" s="99"/>
      <c r="J138" s="95"/>
      <c r="K138" s="100"/>
      <c r="L138" s="93"/>
    </row>
    <row r="139" spans="1:12" ht="12.75" outlineLevel="1">
      <c r="A139" s="37" t="s">
        <v>132</v>
      </c>
      <c r="B139" s="38"/>
      <c r="C139" s="38"/>
      <c r="D139" s="38"/>
      <c r="E139" s="38"/>
      <c r="F139" s="38"/>
      <c r="G139" s="38"/>
      <c r="H139" s="38"/>
      <c r="I139" s="38"/>
      <c r="J139" s="38"/>
      <c r="K139" s="40"/>
      <c r="L139" s="93"/>
    </row>
    <row r="140" spans="1:12" ht="12.75">
      <c r="A140" s="37" t="s">
        <v>133</v>
      </c>
      <c r="B140" s="38"/>
      <c r="C140" s="38"/>
      <c r="D140" s="38"/>
      <c r="E140" s="38"/>
      <c r="F140" s="38"/>
      <c r="G140" s="38"/>
      <c r="H140" s="38"/>
      <c r="I140" s="38"/>
      <c r="J140" s="38"/>
      <c r="K140" s="40"/>
      <c r="L140" s="93"/>
    </row>
    <row r="141" spans="1:12" ht="12.75" outlineLevel="1">
      <c r="A141" s="37" t="s">
        <v>134</v>
      </c>
      <c r="B141" s="38"/>
      <c r="C141" s="38"/>
      <c r="D141" s="38"/>
      <c r="E141" s="38"/>
      <c r="F141" s="38"/>
      <c r="G141" s="38"/>
      <c r="H141" s="38"/>
      <c r="I141" s="38"/>
      <c r="J141" s="38"/>
      <c r="K141" s="40"/>
      <c r="L141" s="93"/>
    </row>
    <row r="142" spans="1:12" ht="12.75">
      <c r="A142" s="142" t="s">
        <v>135</v>
      </c>
      <c r="B142" s="38"/>
      <c r="C142" s="38"/>
      <c r="D142" s="38"/>
      <c r="E142" s="38"/>
      <c r="F142" s="38"/>
      <c r="G142" s="38"/>
      <c r="H142" s="38"/>
      <c r="I142" s="38"/>
      <c r="J142" s="38"/>
      <c r="K142" s="40"/>
      <c r="L142" s="93"/>
    </row>
    <row r="143" spans="1:12" ht="12.75" outlineLevel="1">
      <c r="A143" s="34" t="s">
        <v>177</v>
      </c>
      <c r="B143" s="32">
        <f>B98</f>
        <v>0</v>
      </c>
      <c r="C143" s="32"/>
      <c r="D143" s="32">
        <f>D98</f>
        <v>0</v>
      </c>
      <c r="E143" s="32"/>
      <c r="F143" s="32">
        <f>F98</f>
        <v>0</v>
      </c>
      <c r="G143" s="32"/>
      <c r="H143" s="32">
        <f>H98</f>
        <v>0</v>
      </c>
      <c r="I143" s="32"/>
      <c r="J143" s="32">
        <f>J98</f>
        <v>0</v>
      </c>
      <c r="K143" s="35"/>
      <c r="L143" s="93"/>
    </row>
    <row r="144" spans="1:12" ht="12.75">
      <c r="A144" s="142" t="s">
        <v>176</v>
      </c>
      <c r="B144" s="38"/>
      <c r="C144" s="38"/>
      <c r="D144" s="38"/>
      <c r="E144" s="39"/>
      <c r="F144" s="38"/>
      <c r="G144" s="38"/>
      <c r="H144" s="38"/>
      <c r="I144" s="39"/>
      <c r="J144" s="38"/>
      <c r="K144" s="40"/>
      <c r="L144" s="93"/>
    </row>
    <row r="145" spans="1:12" ht="12.75">
      <c r="A145" s="143" t="s">
        <v>136</v>
      </c>
      <c r="B145" s="38"/>
      <c r="C145" s="38"/>
      <c r="D145" s="38"/>
      <c r="E145" s="39"/>
      <c r="F145" s="38"/>
      <c r="G145" s="38"/>
      <c r="H145" s="38"/>
      <c r="I145" s="39"/>
      <c r="J145" s="38"/>
      <c r="K145" s="141"/>
      <c r="L145" s="93"/>
    </row>
    <row r="146" spans="1:12" ht="12.75">
      <c r="A146" s="94" t="s">
        <v>137</v>
      </c>
      <c r="B146" s="95">
        <f>+B139+B140+B141-B142+B144-B145+B143</f>
        <v>0</v>
      </c>
      <c r="C146" s="96"/>
      <c r="D146" s="95">
        <f>+D139+D140+D141-D142+D144-D145+D143</f>
        <v>0</v>
      </c>
      <c r="E146" s="99"/>
      <c r="F146" s="95">
        <f>+F139+F140+F141-F142+F144-F145+F143</f>
        <v>0</v>
      </c>
      <c r="G146" s="96"/>
      <c r="H146" s="95">
        <f>+H139+H140+H141-H142+H144-H145+H143</f>
        <v>0</v>
      </c>
      <c r="I146" s="99"/>
      <c r="J146" s="95">
        <f>+J139+J140+J141-J142+J144-J145+J143</f>
        <v>0</v>
      </c>
      <c r="K146" s="100"/>
      <c r="L146" s="93"/>
    </row>
    <row r="147" spans="1:12" s="107" customFormat="1" ht="13.5" thickBot="1">
      <c r="A147" s="136" t="s">
        <v>138</v>
      </c>
      <c r="B147" s="137">
        <f>+B137+B138+B146</f>
        <v>1</v>
      </c>
      <c r="C147" s="138"/>
      <c r="D147" s="137">
        <f>+D137+D138+D146</f>
        <v>1</v>
      </c>
      <c r="E147" s="139"/>
      <c r="F147" s="137">
        <f>+F137+F138+F146</f>
        <v>1</v>
      </c>
      <c r="G147" s="138"/>
      <c r="H147" s="137">
        <f>+H137+H138+H146</f>
        <v>1</v>
      </c>
      <c r="I147" s="139"/>
      <c r="J147" s="137">
        <f>+J137+J138+J146</f>
        <v>1</v>
      </c>
      <c r="K147" s="140"/>
      <c r="L147" s="106"/>
    </row>
    <row r="148" spans="1:11" ht="12.75">
      <c r="A148" s="24"/>
      <c r="B148" s="25"/>
      <c r="C148" s="26"/>
      <c r="D148" s="25"/>
      <c r="E148" s="26"/>
      <c r="F148" s="25"/>
      <c r="G148" s="26"/>
      <c r="H148" s="25"/>
      <c r="I148" s="26"/>
      <c r="J148" s="25"/>
      <c r="K148" s="27"/>
    </row>
    <row r="149" ht="12.75"/>
    <row r="150" ht="12.75"/>
    <row r="151" spans="1:11" ht="12.75">
      <c r="A151" s="26"/>
      <c r="B151" s="26"/>
      <c r="C151" s="26"/>
      <c r="D151" s="26"/>
      <c r="E151" s="26"/>
      <c r="F151" s="26"/>
      <c r="G151" s="26"/>
      <c r="H151" s="26"/>
      <c r="I151" s="26"/>
      <c r="J151" s="26"/>
      <c r="K151" s="26"/>
    </row>
    <row r="152" spans="1:11" ht="13.5" thickBot="1">
      <c r="A152" s="28" t="str">
        <f>A1</f>
        <v>Nom</v>
      </c>
      <c r="B152" s="26"/>
      <c r="C152" s="26"/>
      <c r="D152" s="26"/>
      <c r="E152" s="26"/>
      <c r="F152" s="26"/>
      <c r="G152" s="26"/>
      <c r="H152" s="26"/>
      <c r="I152" s="26"/>
      <c r="J152" s="26"/>
      <c r="K152" s="26"/>
    </row>
    <row r="153" spans="1:12" ht="12.75">
      <c r="A153" s="2" t="str">
        <f>"TABLEAU DE FLUX"</f>
        <v>TABLEAU DE FLUX</v>
      </c>
      <c r="B153" s="3"/>
      <c r="C153" s="76"/>
      <c r="D153" s="3"/>
      <c r="E153" s="76"/>
      <c r="F153" s="3"/>
      <c r="G153" s="76"/>
      <c r="H153" s="3"/>
      <c r="I153" s="76"/>
      <c r="J153" s="3"/>
      <c r="K153" s="52"/>
      <c r="L153" s="93"/>
    </row>
    <row r="154" spans="1:12" ht="12.75">
      <c r="A154" s="58" t="str">
        <f>"     résultat net"</f>
        <v>     résultat net</v>
      </c>
      <c r="B154" s="77"/>
      <c r="C154" s="77"/>
      <c r="D154" s="77"/>
      <c r="E154" s="77"/>
      <c r="F154" s="77"/>
      <c r="G154" s="77"/>
      <c r="H154" s="77"/>
      <c r="I154" s="77"/>
      <c r="J154" s="77"/>
      <c r="K154" s="78"/>
      <c r="L154" s="93"/>
    </row>
    <row r="155" spans="1:12" ht="12.75">
      <c r="A155" s="58" t="str">
        <f>"    +variation des provisions et amortissements"</f>
        <v>    +variation des provisions et amortissements</v>
      </c>
      <c r="B155" s="77"/>
      <c r="C155" s="77"/>
      <c r="D155" s="77"/>
      <c r="E155" s="77"/>
      <c r="F155" s="77"/>
      <c r="G155" s="77"/>
      <c r="H155" s="77"/>
      <c r="I155" s="77"/>
      <c r="J155" s="77"/>
      <c r="K155" s="78"/>
      <c r="L155" s="93"/>
    </row>
    <row r="156" spans="1:12" ht="12.75">
      <c r="A156" s="58" t="str">
        <f>"    +dividendes reçus des sociétés mises en équivalence"</f>
        <v>    +dividendes reçus des sociétés mises en équivalence</v>
      </c>
      <c r="B156" s="77"/>
      <c r="C156" s="77"/>
      <c r="D156" s="77"/>
      <c r="E156" s="77"/>
      <c r="F156" s="77"/>
      <c r="G156" s="77"/>
      <c r="H156" s="77"/>
      <c r="I156" s="77"/>
      <c r="J156" s="77"/>
      <c r="K156" s="78"/>
      <c r="L156" s="93"/>
    </row>
    <row r="157" spans="1:12" ht="12.75">
      <c r="A157" s="58" t="str">
        <f>"    - plus values de cession"</f>
        <v>    - plus values de cession</v>
      </c>
      <c r="B157" s="77"/>
      <c r="C157" s="77"/>
      <c r="D157" s="77"/>
      <c r="E157" s="77"/>
      <c r="F157" s="77"/>
      <c r="G157" s="77"/>
      <c r="H157" s="77"/>
      <c r="I157" s="77"/>
      <c r="J157" s="77"/>
      <c r="K157" s="78"/>
      <c r="L157" s="93"/>
    </row>
    <row r="158" spans="1:12" ht="12.75">
      <c r="A158" s="142" t="s">
        <v>139</v>
      </c>
      <c r="B158" s="79">
        <f>+B154+B155+B156-B157</f>
        <v>0</v>
      </c>
      <c r="C158" s="79"/>
      <c r="D158" s="79">
        <f>+D154+D155+D156-D157</f>
        <v>0</v>
      </c>
      <c r="E158" s="79"/>
      <c r="F158" s="79">
        <f>+F154+F155+F156-F157</f>
        <v>0</v>
      </c>
      <c r="G158" s="79"/>
      <c r="H158" s="79">
        <f>+H154+H155+H156-H157</f>
        <v>0</v>
      </c>
      <c r="I158" s="79"/>
      <c r="J158" s="79">
        <f>+J154+J155+J156-J157</f>
        <v>0</v>
      </c>
      <c r="K158" s="80"/>
      <c r="L158" s="93"/>
    </row>
    <row r="159" spans="1:12" ht="12.75">
      <c r="A159" s="148" t="s">
        <v>140</v>
      </c>
      <c r="B159" s="77"/>
      <c r="C159" s="77"/>
      <c r="D159" s="77"/>
      <c r="E159" s="77"/>
      <c r="F159" s="77"/>
      <c r="G159" s="77"/>
      <c r="H159" s="77"/>
      <c r="I159" s="77"/>
      <c r="J159" s="77"/>
      <c r="K159" s="78"/>
      <c r="L159" s="93"/>
    </row>
    <row r="160" spans="1:12" ht="12.75">
      <c r="A160" s="108" t="s">
        <v>141</v>
      </c>
      <c r="B160" s="109">
        <f>+B158-B159</f>
        <v>0</v>
      </c>
      <c r="C160" s="109"/>
      <c r="D160" s="109">
        <f>+D158-D159</f>
        <v>0</v>
      </c>
      <c r="E160" s="109"/>
      <c r="F160" s="109">
        <f>+F158-F159</f>
        <v>0</v>
      </c>
      <c r="G160" s="109"/>
      <c r="H160" s="109">
        <f>+H158-H159</f>
        <v>0</v>
      </c>
      <c r="I160" s="109"/>
      <c r="J160" s="109">
        <f>+J158-J159</f>
        <v>0</v>
      </c>
      <c r="K160" s="110"/>
      <c r="L160" s="93"/>
    </row>
    <row r="161" spans="1:12" ht="12.75">
      <c r="A161" s="82"/>
      <c r="B161" s="77"/>
      <c r="C161" s="77"/>
      <c r="D161" s="77"/>
      <c r="E161" s="77"/>
      <c r="F161" s="77"/>
      <c r="G161" s="77"/>
      <c r="H161" s="77"/>
      <c r="I161" s="77"/>
      <c r="J161" s="77"/>
      <c r="K161" s="78"/>
      <c r="L161" s="93"/>
    </row>
    <row r="162" spans="1:12" ht="12.75">
      <c r="A162" s="81" t="s">
        <v>142</v>
      </c>
      <c r="B162" s="77"/>
      <c r="C162" s="77"/>
      <c r="D162" s="77"/>
      <c r="E162" s="77"/>
      <c r="F162" s="77"/>
      <c r="G162" s="77"/>
      <c r="H162" s="77"/>
      <c r="I162" s="77"/>
      <c r="J162" s="77"/>
      <c r="K162" s="78"/>
      <c r="L162" s="93"/>
    </row>
    <row r="163" spans="1:12" ht="12.75">
      <c r="A163" s="148" t="s">
        <v>143</v>
      </c>
      <c r="B163" s="77"/>
      <c r="C163" s="77"/>
      <c r="D163" s="77"/>
      <c r="E163" s="77"/>
      <c r="F163" s="77"/>
      <c r="G163" s="77"/>
      <c r="H163" s="77"/>
      <c r="I163" s="77"/>
      <c r="J163" s="77"/>
      <c r="K163" s="78"/>
      <c r="L163" s="93"/>
    </row>
    <row r="164" spans="1:12" ht="12.75">
      <c r="A164" s="148" t="s">
        <v>144</v>
      </c>
      <c r="B164" s="77"/>
      <c r="C164" s="77"/>
      <c r="D164" s="77"/>
      <c r="E164" s="77"/>
      <c r="F164" s="77"/>
      <c r="G164" s="77"/>
      <c r="H164" s="77"/>
      <c r="I164" s="77"/>
      <c r="J164" s="77"/>
      <c r="K164" s="78"/>
      <c r="L164" s="93"/>
    </row>
    <row r="165" spans="1:12" ht="12.75">
      <c r="A165" s="81"/>
      <c r="B165" s="77"/>
      <c r="C165" s="77"/>
      <c r="D165" s="77"/>
      <c r="E165" s="77"/>
      <c r="F165" s="77"/>
      <c r="G165" s="77"/>
      <c r="H165" s="77"/>
      <c r="I165" s="77"/>
      <c r="J165" s="77"/>
      <c r="K165" s="78"/>
      <c r="L165" s="93"/>
    </row>
    <row r="166" spans="1:12" ht="12.75">
      <c r="A166" s="108" t="s">
        <v>145</v>
      </c>
      <c r="B166" s="109">
        <f>+B162-B163+B164</f>
        <v>0</v>
      </c>
      <c r="C166" s="109"/>
      <c r="D166" s="109">
        <f>+D162-D163+D164</f>
        <v>0</v>
      </c>
      <c r="E166" s="109"/>
      <c r="F166" s="109">
        <f>+F162-F163+F164</f>
        <v>0</v>
      </c>
      <c r="G166" s="109"/>
      <c r="H166" s="109">
        <f>+H162-H163+H164</f>
        <v>0</v>
      </c>
      <c r="I166" s="109"/>
      <c r="J166" s="109">
        <f>+J162-J163+J164</f>
        <v>0</v>
      </c>
      <c r="K166" s="110"/>
      <c r="L166" s="93"/>
    </row>
    <row r="167" spans="1:12" ht="12.75">
      <c r="A167" s="81"/>
      <c r="B167" s="79"/>
      <c r="C167" s="79"/>
      <c r="D167" s="79"/>
      <c r="E167" s="79"/>
      <c r="F167" s="79"/>
      <c r="G167" s="79"/>
      <c r="H167" s="79"/>
      <c r="I167" s="79"/>
      <c r="J167" s="79"/>
      <c r="K167" s="80"/>
      <c r="L167" s="93"/>
    </row>
    <row r="168" spans="1:12" ht="12.75">
      <c r="A168" s="81" t="s">
        <v>146</v>
      </c>
      <c r="B168" s="77"/>
      <c r="C168" s="77"/>
      <c r="D168" s="77"/>
      <c r="E168" s="77"/>
      <c r="F168" s="77"/>
      <c r="G168" s="77"/>
      <c r="H168" s="77"/>
      <c r="I168" s="77"/>
      <c r="J168" s="77"/>
      <c r="K168" s="78"/>
      <c r="L168" s="93"/>
    </row>
    <row r="169" spans="1:12" ht="12.75">
      <c r="A169" s="81" t="s">
        <v>147</v>
      </c>
      <c r="B169" s="77"/>
      <c r="C169" s="77"/>
      <c r="D169" s="77"/>
      <c r="E169" s="77"/>
      <c r="F169" s="77"/>
      <c r="G169" s="77"/>
      <c r="H169" s="77"/>
      <c r="I169" s="77"/>
      <c r="J169" s="77"/>
      <c r="K169" s="78"/>
      <c r="L169" s="93"/>
    </row>
    <row r="170" spans="1:12" ht="12.75">
      <c r="A170" s="81" t="s">
        <v>148</v>
      </c>
      <c r="B170" s="77"/>
      <c r="C170" s="77"/>
      <c r="D170" s="77"/>
      <c r="E170" s="77"/>
      <c r="F170" s="77"/>
      <c r="G170" s="77"/>
      <c r="H170" s="77"/>
      <c r="I170" s="77"/>
      <c r="J170" s="77"/>
      <c r="K170" s="78"/>
      <c r="L170" s="93"/>
    </row>
    <row r="171" spans="1:12" ht="12.75">
      <c r="A171" s="81"/>
      <c r="B171" s="77"/>
      <c r="C171" s="77"/>
      <c r="D171" s="77"/>
      <c r="E171" s="77"/>
      <c r="F171" s="77"/>
      <c r="G171" s="77"/>
      <c r="H171" s="77"/>
      <c r="I171" s="77"/>
      <c r="J171" s="77"/>
      <c r="K171" s="78"/>
      <c r="L171" s="93"/>
    </row>
    <row r="172" spans="1:12" ht="12.75">
      <c r="A172" s="81"/>
      <c r="B172" s="77"/>
      <c r="C172" s="77"/>
      <c r="D172" s="77"/>
      <c r="E172" s="77"/>
      <c r="F172" s="77"/>
      <c r="G172" s="77"/>
      <c r="H172" s="77"/>
      <c r="I172" s="77"/>
      <c r="J172" s="77"/>
      <c r="K172" s="78"/>
      <c r="L172" s="93"/>
    </row>
    <row r="173" spans="1:12" ht="13.5" thickBot="1">
      <c r="A173" s="151" t="s">
        <v>149</v>
      </c>
      <c r="B173" s="152">
        <f>-B160+B166-B168+B169-B170</f>
        <v>0</v>
      </c>
      <c r="C173" s="152"/>
      <c r="D173" s="152">
        <f>-D160+D166-D168+D169-D170</f>
        <v>0</v>
      </c>
      <c r="E173" s="152"/>
      <c r="F173" s="152">
        <f>-F160+F166-F168+F169-F170</f>
        <v>0</v>
      </c>
      <c r="G173" s="152"/>
      <c r="H173" s="152">
        <f>-H160+H166-H168+H169-H170</f>
        <v>0</v>
      </c>
      <c r="I173" s="152"/>
      <c r="J173" s="152">
        <f>-J160+J166-J168+J169-J170</f>
        <v>0</v>
      </c>
      <c r="K173" s="153"/>
      <c r="L173" s="93"/>
    </row>
    <row r="174" spans="1:11" ht="12.75">
      <c r="A174" s="83"/>
      <c r="B174" s="24"/>
      <c r="C174" s="26"/>
      <c r="D174" s="24"/>
      <c r="E174" s="26"/>
      <c r="F174" s="24"/>
      <c r="G174" s="26"/>
      <c r="H174" s="24"/>
      <c r="I174" s="26"/>
      <c r="J174" s="24"/>
      <c r="K174" s="27"/>
    </row>
    <row r="175" ht="12.75">
      <c r="A175" s="84"/>
    </row>
    <row r="176" ht="12.75">
      <c r="A176" s="84"/>
    </row>
    <row r="179" spans="1:11" ht="13.5" thickBot="1">
      <c r="A179" s="28" t="str">
        <f>A1</f>
        <v>Nom</v>
      </c>
      <c r="B179" s="25"/>
      <c r="C179" s="26"/>
      <c r="D179" s="25"/>
      <c r="E179" s="26"/>
      <c r="F179" s="25"/>
      <c r="G179" s="26"/>
      <c r="H179" s="25"/>
      <c r="I179" s="26"/>
      <c r="J179" s="25"/>
      <c r="K179" s="26"/>
    </row>
    <row r="180" spans="1:12" ht="12.75">
      <c r="A180" s="2" t="s">
        <v>150</v>
      </c>
      <c r="B180" s="155">
        <f>B2</f>
        <v>35232</v>
      </c>
      <c r="C180" s="156"/>
      <c r="D180" s="155">
        <f>D2</f>
        <v>35597</v>
      </c>
      <c r="E180" s="157"/>
      <c r="F180" s="155">
        <f>F2</f>
        <v>35962</v>
      </c>
      <c r="G180" s="156"/>
      <c r="H180" s="155">
        <f>H2</f>
        <v>36327</v>
      </c>
      <c r="I180" s="157"/>
      <c r="J180" s="155">
        <f>J2</f>
        <v>36693</v>
      </c>
      <c r="K180" s="158"/>
      <c r="L180" s="93"/>
    </row>
    <row r="181" spans="1:12" ht="12.75">
      <c r="A181" s="53"/>
      <c r="B181" s="54"/>
      <c r="C181" s="55"/>
      <c r="D181" s="54"/>
      <c r="E181" s="56"/>
      <c r="F181" s="54"/>
      <c r="G181" s="55"/>
      <c r="H181" s="54"/>
      <c r="I181" s="56"/>
      <c r="J181" s="54"/>
      <c r="K181" s="57"/>
      <c r="L181" s="93"/>
    </row>
    <row r="182" spans="1:12" ht="12.75">
      <c r="A182" s="58" t="s">
        <v>151</v>
      </c>
      <c r="B182" s="154"/>
      <c r="C182" s="60"/>
      <c r="D182" s="59"/>
      <c r="E182" s="60"/>
      <c r="F182" s="59"/>
      <c r="G182" s="60"/>
      <c r="H182" s="59"/>
      <c r="I182" s="60"/>
      <c r="J182" s="59"/>
      <c r="K182" s="62"/>
      <c r="L182" s="93"/>
    </row>
    <row r="183" spans="1:12" ht="12.75">
      <c r="A183" s="58"/>
      <c r="B183" s="61"/>
      <c r="C183" s="60"/>
      <c r="D183" s="61"/>
      <c r="E183" s="60"/>
      <c r="F183" s="61"/>
      <c r="G183" s="60"/>
      <c r="H183" s="61"/>
      <c r="I183" s="60"/>
      <c r="J183" s="61"/>
      <c r="K183" s="62"/>
      <c r="L183" s="93"/>
    </row>
    <row r="184" spans="1:12" ht="12.75">
      <c r="A184" s="58" t="s">
        <v>152</v>
      </c>
      <c r="B184" s="89">
        <f>(B100*360)/(B6*(1+B182))</f>
        <v>0</v>
      </c>
      <c r="C184" s="111"/>
      <c r="D184" s="89">
        <f>(D100*360)/(D6*(1+B182))</f>
        <v>0</v>
      </c>
      <c r="E184" s="113"/>
      <c r="F184" s="89">
        <f>(F100*360)/(F6*(1+B182))</f>
        <v>0</v>
      </c>
      <c r="G184" s="111"/>
      <c r="H184" s="89">
        <f>(H100*360)/(H6*(1+B182))</f>
        <v>0</v>
      </c>
      <c r="I184" s="113"/>
      <c r="J184" s="89">
        <f>(J100*360)/(J6*(1+B182))</f>
        <v>0</v>
      </c>
      <c r="K184" s="112"/>
      <c r="L184" s="93"/>
    </row>
    <row r="185" spans="1:12" ht="12.75">
      <c r="A185" s="58" t="str">
        <f>"dette fournisseurs (en jours de consommations)"</f>
        <v>dette fournisseurs (en jours de consommations)</v>
      </c>
      <c r="B185" s="89" t="e">
        <f>(B107*360)/(IF((B11+B14)&lt;&gt;0,(B11+B14+B19),B17+B19)*(1+B182))</f>
        <v>#DIV/0!</v>
      </c>
      <c r="C185" s="111"/>
      <c r="D185" s="89" t="e">
        <f>(D107*360)/(IF((D11+D14)&lt;&gt;0,(D11+D14+D19),D17+D19)*(1+B182))</f>
        <v>#DIV/0!</v>
      </c>
      <c r="E185" s="113"/>
      <c r="F185" s="89" t="e">
        <f>(F107*360)/(IF((F11+F14)&lt;&gt;0,(F11+F14+F19),F17+F19)*(1+B182))</f>
        <v>#DIV/0!</v>
      </c>
      <c r="G185" s="111"/>
      <c r="H185" s="89" t="e">
        <f>(H107*360)/(IF((H11+H14)&lt;&gt;0,(H11+H14+H19),H17+H19)*(1+B182))</f>
        <v>#DIV/0!</v>
      </c>
      <c r="I185" s="113"/>
      <c r="J185" s="89" t="e">
        <f>(J107*360)/(IF((J11+J14)&lt;&gt;0,(J11+J14+J19),J17+J19)*(1+B182))</f>
        <v>#DIV/0!</v>
      </c>
      <c r="K185" s="112"/>
      <c r="L185" s="93"/>
    </row>
    <row r="186" spans="1:12" ht="12.75">
      <c r="A186" s="58" t="s">
        <v>153</v>
      </c>
      <c r="B186" s="89">
        <f>(B96*360)/B6</f>
        <v>0</v>
      </c>
      <c r="C186" s="111"/>
      <c r="D186" s="89">
        <f>(D96*360)/D6</f>
        <v>0</v>
      </c>
      <c r="E186" s="113"/>
      <c r="F186" s="89">
        <f>(F96*360)/F6</f>
        <v>0</v>
      </c>
      <c r="G186" s="111"/>
      <c r="H186" s="89">
        <f>(H96*360)/H6</f>
        <v>0</v>
      </c>
      <c r="I186" s="113"/>
      <c r="J186" s="89">
        <f>(J96*360)/J6</f>
        <v>0</v>
      </c>
      <c r="K186" s="112"/>
      <c r="L186" s="93"/>
    </row>
    <row r="187" spans="1:12" ht="13.5" thickBot="1">
      <c r="A187" s="63" t="s">
        <v>154</v>
      </c>
      <c r="B187" s="114">
        <f>B121/B6*360</f>
        <v>0</v>
      </c>
      <c r="C187" s="115"/>
      <c r="D187" s="114">
        <f>D121/D6*360</f>
        <v>0</v>
      </c>
      <c r="E187" s="117"/>
      <c r="F187" s="114">
        <f>F121/F6*360</f>
        <v>0</v>
      </c>
      <c r="G187" s="115"/>
      <c r="H187" s="114">
        <f>H121/H6*360</f>
        <v>0</v>
      </c>
      <c r="I187" s="117"/>
      <c r="J187" s="114">
        <f>J121/J6*360</f>
        <v>0</v>
      </c>
      <c r="K187" s="116"/>
      <c r="L187" s="93"/>
    </row>
    <row r="188" spans="1:11" ht="12.75">
      <c r="A188" s="26"/>
      <c r="B188" s="25"/>
      <c r="C188" s="26"/>
      <c r="D188" s="25"/>
      <c r="E188" s="26"/>
      <c r="F188" s="25"/>
      <c r="G188" s="26"/>
      <c r="H188" s="25"/>
      <c r="I188" s="26"/>
      <c r="J188" s="25"/>
      <c r="K188" s="26"/>
    </row>
    <row r="189" spans="1:11" ht="13.5" thickBot="1">
      <c r="A189" s="65"/>
      <c r="B189" s="25"/>
      <c r="C189" s="26"/>
      <c r="D189" s="25"/>
      <c r="E189" s="26"/>
      <c r="F189" s="25"/>
      <c r="G189" s="26"/>
      <c r="H189" s="25"/>
      <c r="I189" s="26"/>
      <c r="J189" s="25"/>
      <c r="K189" s="26"/>
    </row>
    <row r="190" spans="1:12" ht="12.75">
      <c r="A190" s="2" t="s">
        <v>155</v>
      </c>
      <c r="B190" s="155">
        <f>B2</f>
        <v>35232</v>
      </c>
      <c r="C190" s="157"/>
      <c r="D190" s="155">
        <f>D2</f>
        <v>35597</v>
      </c>
      <c r="E190" s="157"/>
      <c r="F190" s="155">
        <f>F2</f>
        <v>35962</v>
      </c>
      <c r="G190" s="157"/>
      <c r="H190" s="155">
        <f>H2</f>
        <v>36327</v>
      </c>
      <c r="I190" s="157"/>
      <c r="J190" s="155">
        <f>J2</f>
        <v>36693</v>
      </c>
      <c r="K190" s="158"/>
      <c r="L190" s="93"/>
    </row>
    <row r="191" spans="1:12" ht="12.75">
      <c r="A191" s="58" t="s">
        <v>156</v>
      </c>
      <c r="B191" s="61">
        <f>B6</f>
        <v>1</v>
      </c>
      <c r="C191" s="60"/>
      <c r="D191" s="61">
        <f>D6</f>
        <v>1</v>
      </c>
      <c r="E191" s="66"/>
      <c r="F191" s="61">
        <f>F6</f>
        <v>1</v>
      </c>
      <c r="G191" s="60"/>
      <c r="H191" s="61">
        <f>H6</f>
        <v>1</v>
      </c>
      <c r="I191" s="66"/>
      <c r="J191" s="61">
        <f>J6</f>
        <v>1</v>
      </c>
      <c r="K191" s="62"/>
      <c r="L191" s="93"/>
    </row>
    <row r="192" spans="1:12" ht="12.75">
      <c r="A192" s="58" t="s">
        <v>157</v>
      </c>
      <c r="B192" s="61">
        <f>B61</f>
        <v>1</v>
      </c>
      <c r="C192" s="60"/>
      <c r="D192" s="61">
        <f>D61</f>
        <v>1</v>
      </c>
      <c r="E192" s="66"/>
      <c r="F192" s="61">
        <f>F61</f>
        <v>1</v>
      </c>
      <c r="G192" s="60"/>
      <c r="H192" s="61">
        <f>H61</f>
        <v>1</v>
      </c>
      <c r="I192" s="66"/>
      <c r="J192" s="61">
        <f>J61</f>
        <v>1</v>
      </c>
      <c r="K192" s="62"/>
      <c r="L192" s="93"/>
    </row>
    <row r="193" spans="1:12" ht="12.75">
      <c r="A193" s="58" t="s">
        <v>158</v>
      </c>
      <c r="B193" s="61">
        <f>B60</f>
        <v>0</v>
      </c>
      <c r="C193" s="60"/>
      <c r="D193" s="61">
        <f>D60</f>
        <v>0</v>
      </c>
      <c r="E193" s="66"/>
      <c r="F193" s="61">
        <f>F60</f>
        <v>0</v>
      </c>
      <c r="G193" s="60"/>
      <c r="H193" s="61">
        <f>H60</f>
        <v>0</v>
      </c>
      <c r="I193" s="66"/>
      <c r="J193" s="61">
        <f>J60</f>
        <v>0</v>
      </c>
      <c r="K193" s="62"/>
      <c r="L193" s="93"/>
    </row>
    <row r="194" spans="1:12" ht="12.75">
      <c r="A194" s="58" t="s">
        <v>159</v>
      </c>
      <c r="B194" s="61">
        <f>B192-B193</f>
        <v>1</v>
      </c>
      <c r="C194" s="60"/>
      <c r="D194" s="61">
        <f>D192-D193</f>
        <v>1</v>
      </c>
      <c r="E194" s="66"/>
      <c r="F194" s="61">
        <f>F192-F193</f>
        <v>1</v>
      </c>
      <c r="G194" s="60"/>
      <c r="H194" s="61">
        <f>H192-H193</f>
        <v>1</v>
      </c>
      <c r="I194" s="66"/>
      <c r="J194" s="61">
        <f>J192-J193</f>
        <v>1</v>
      </c>
      <c r="K194" s="62"/>
      <c r="L194" s="93"/>
    </row>
    <row r="195" spans="1:12" ht="12.75">
      <c r="A195" s="58"/>
      <c r="B195" s="61"/>
      <c r="C195" s="60"/>
      <c r="D195" s="61"/>
      <c r="E195" s="66"/>
      <c r="F195" s="61"/>
      <c r="G195" s="60"/>
      <c r="H195" s="61"/>
      <c r="I195" s="66"/>
      <c r="J195" s="61"/>
      <c r="K195" s="62"/>
      <c r="L195" s="93"/>
    </row>
    <row r="196" spans="1:12" ht="12.75">
      <c r="A196" s="58" t="s">
        <v>160</v>
      </c>
      <c r="B196" s="61">
        <f>B91</f>
        <v>0</v>
      </c>
      <c r="C196" s="60"/>
      <c r="D196" s="61">
        <f>D91</f>
        <v>0</v>
      </c>
      <c r="E196" s="66"/>
      <c r="F196" s="61">
        <f>F91</f>
        <v>0</v>
      </c>
      <c r="G196" s="60"/>
      <c r="H196" s="61">
        <f>H91</f>
        <v>0</v>
      </c>
      <c r="I196" s="66"/>
      <c r="J196" s="61">
        <f>J91</f>
        <v>0</v>
      </c>
      <c r="K196" s="62"/>
      <c r="L196" s="93"/>
    </row>
    <row r="197" spans="1:12" ht="12.75">
      <c r="A197" s="58" t="s">
        <v>161</v>
      </c>
      <c r="B197" s="61">
        <f>B121</f>
        <v>0</v>
      </c>
      <c r="C197" s="60"/>
      <c r="D197" s="61">
        <f>D121</f>
        <v>0</v>
      </c>
      <c r="E197" s="66"/>
      <c r="F197" s="61">
        <f>F121</f>
        <v>0</v>
      </c>
      <c r="G197" s="60"/>
      <c r="H197" s="61">
        <f>H121</f>
        <v>0</v>
      </c>
      <c r="I197" s="66"/>
      <c r="J197" s="61">
        <f>J121</f>
        <v>0</v>
      </c>
      <c r="K197" s="62"/>
      <c r="L197" s="93"/>
    </row>
    <row r="198" spans="1:12" ht="12.75">
      <c r="A198" s="58" t="s">
        <v>162</v>
      </c>
      <c r="B198" s="61">
        <f>B196+B197</f>
        <v>0</v>
      </c>
      <c r="C198" s="60"/>
      <c r="D198" s="61">
        <f>D196+D197</f>
        <v>0</v>
      </c>
      <c r="E198" s="66"/>
      <c r="F198" s="61">
        <f>F196+F197</f>
        <v>0</v>
      </c>
      <c r="G198" s="60"/>
      <c r="H198" s="61">
        <f>H196+H197</f>
        <v>0</v>
      </c>
      <c r="I198" s="66"/>
      <c r="J198" s="61">
        <f>J196+J197</f>
        <v>0</v>
      </c>
      <c r="K198" s="62"/>
      <c r="L198" s="93"/>
    </row>
    <row r="199" spans="1:12" ht="12.75">
      <c r="A199" s="58"/>
      <c r="B199" s="61"/>
      <c r="C199" s="60"/>
      <c r="D199" s="61"/>
      <c r="E199" s="66"/>
      <c r="F199" s="61"/>
      <c r="G199" s="60"/>
      <c r="H199" s="61"/>
      <c r="I199" s="66"/>
      <c r="J199" s="61"/>
      <c r="K199" s="62"/>
      <c r="L199" s="93"/>
    </row>
    <row r="200" spans="1:12" ht="12.75">
      <c r="A200" s="58" t="s">
        <v>163</v>
      </c>
      <c r="B200" s="61">
        <f>B135+B136</f>
        <v>1</v>
      </c>
      <c r="C200" s="60"/>
      <c r="D200" s="61">
        <f>D135+D136</f>
        <v>1</v>
      </c>
      <c r="E200" s="66"/>
      <c r="F200" s="61">
        <f>F135+F136</f>
        <v>1</v>
      </c>
      <c r="G200" s="60"/>
      <c r="H200" s="61">
        <f>H135+H136</f>
        <v>1</v>
      </c>
      <c r="I200" s="66"/>
      <c r="J200" s="61">
        <f>J135+J136</f>
        <v>1</v>
      </c>
      <c r="K200" s="62"/>
      <c r="L200" s="93"/>
    </row>
    <row r="201" spans="1:12" ht="12.75">
      <c r="A201" s="58" t="s">
        <v>164</v>
      </c>
      <c r="B201" s="61">
        <f>B198-B200</f>
        <v>-1</v>
      </c>
      <c r="C201" s="60"/>
      <c r="D201" s="61">
        <f>D198-D200</f>
        <v>-1</v>
      </c>
      <c r="E201" s="66"/>
      <c r="F201" s="61">
        <f>F198-F200</f>
        <v>-1</v>
      </c>
      <c r="G201" s="60"/>
      <c r="H201" s="61">
        <f>H198-H200</f>
        <v>-1</v>
      </c>
      <c r="I201" s="66"/>
      <c r="J201" s="61">
        <f>J198-J200</f>
        <v>-1</v>
      </c>
      <c r="K201" s="62"/>
      <c r="L201" s="93"/>
    </row>
    <row r="202" spans="1:12" ht="12.75">
      <c r="A202" s="58" t="s">
        <v>165</v>
      </c>
      <c r="B202" s="61">
        <f>B198</f>
        <v>0</v>
      </c>
      <c r="C202" s="60"/>
      <c r="D202" s="61">
        <f>D198</f>
        <v>0</v>
      </c>
      <c r="E202" s="66"/>
      <c r="F202" s="61">
        <f>F198</f>
        <v>0</v>
      </c>
      <c r="G202" s="60"/>
      <c r="H202" s="61">
        <f>H198</f>
        <v>0</v>
      </c>
      <c r="I202" s="66"/>
      <c r="J202" s="61">
        <f>J198</f>
        <v>0</v>
      </c>
      <c r="K202" s="62"/>
      <c r="L202" s="93"/>
    </row>
    <row r="203" spans="1:12" ht="12.75">
      <c r="A203" s="58"/>
      <c r="B203" s="61"/>
      <c r="C203" s="60"/>
      <c r="D203" s="61"/>
      <c r="E203" s="60"/>
      <c r="F203" s="61"/>
      <c r="G203" s="60"/>
      <c r="H203" s="61"/>
      <c r="I203" s="60"/>
      <c r="J203" s="61"/>
      <c r="K203" s="62"/>
      <c r="L203" s="93"/>
    </row>
    <row r="204" spans="1:12" ht="12.75">
      <c r="A204" s="58" t="s">
        <v>166</v>
      </c>
      <c r="B204" s="67">
        <v>0</v>
      </c>
      <c r="C204" s="67"/>
      <c r="D204" s="67">
        <v>0</v>
      </c>
      <c r="E204" s="67"/>
      <c r="F204" s="67">
        <v>0</v>
      </c>
      <c r="G204" s="67"/>
      <c r="H204" s="67">
        <v>0</v>
      </c>
      <c r="I204" s="67"/>
      <c r="J204" s="67">
        <v>0</v>
      </c>
      <c r="K204" s="68"/>
      <c r="L204" s="93"/>
    </row>
    <row r="205" spans="1:12" ht="12.75">
      <c r="A205" s="58"/>
      <c r="B205" s="61"/>
      <c r="C205" s="60"/>
      <c r="D205" s="61"/>
      <c r="E205" s="60"/>
      <c r="F205" s="61"/>
      <c r="G205" s="60"/>
      <c r="H205" s="61"/>
      <c r="I205" s="60"/>
      <c r="J205" s="61"/>
      <c r="K205" s="62"/>
      <c r="L205" s="93"/>
    </row>
    <row r="206" spans="1:12" ht="12.75">
      <c r="A206" s="58" t="s">
        <v>167</v>
      </c>
      <c r="B206" s="67" t="e">
        <f>IF(B194&lt;0,B194/B202,(B194*(1-B204))/B202)</f>
        <v>#DIV/0!</v>
      </c>
      <c r="C206" s="67"/>
      <c r="D206" s="67" t="e">
        <f>IF(D194&lt;0,D194/D202,(D194*(1-D204))/D202)</f>
        <v>#DIV/0!</v>
      </c>
      <c r="E206" s="69"/>
      <c r="F206" s="67" t="e">
        <f>IF(F194&lt;0,F194/F202,(F194*(1-F204))/F202)</f>
        <v>#DIV/0!</v>
      </c>
      <c r="G206" s="67"/>
      <c r="H206" s="67" t="e">
        <f>IF(H194&lt;0,H194/H202,(H194*(1-H204))/H202)</f>
        <v>#DIV/0!</v>
      </c>
      <c r="I206" s="69"/>
      <c r="J206" s="67" t="e">
        <f>IF(J194&lt;0,J194/J202,(J194*(1-J204))/J202)</f>
        <v>#DIV/0!</v>
      </c>
      <c r="K206" s="62"/>
      <c r="L206" s="93"/>
    </row>
    <row r="207" spans="1:12" ht="12.75">
      <c r="A207" s="58" t="s">
        <v>168</v>
      </c>
      <c r="B207" s="67">
        <f>IF(B194&lt;0,B192/B200,B192*(1-B204)/B200)</f>
        <v>1</v>
      </c>
      <c r="C207" s="67"/>
      <c r="D207" s="67">
        <f>IF(D194&lt;0,D192/D200,D192*(1-D204)/D200)</f>
        <v>1</v>
      </c>
      <c r="E207" s="69"/>
      <c r="F207" s="67">
        <f>IF(F194&lt;0,F192/F200,F192*(1-F204)/F200)</f>
        <v>1</v>
      </c>
      <c r="G207" s="67"/>
      <c r="H207" s="67">
        <f>IF(H194&lt;0,H192/H200,H192*(1-H204)/H200)</f>
        <v>1</v>
      </c>
      <c r="I207" s="69"/>
      <c r="J207" s="67">
        <f>IF(J194&lt;0,J192/J200,J192*(1-J204)/J200)</f>
        <v>1</v>
      </c>
      <c r="K207" s="62"/>
      <c r="L207" s="93"/>
    </row>
    <row r="208" spans="1:12" ht="12.75">
      <c r="A208" s="58" t="s">
        <v>169</v>
      </c>
      <c r="B208" s="67" t="e">
        <f>B207-B206</f>
        <v>#DIV/0!</v>
      </c>
      <c r="C208" s="67"/>
      <c r="D208" s="67" t="e">
        <f>D207-D206</f>
        <v>#DIV/0!</v>
      </c>
      <c r="E208" s="69"/>
      <c r="F208" s="67" t="e">
        <f>F207-F206</f>
        <v>#DIV/0!</v>
      </c>
      <c r="G208" s="67"/>
      <c r="H208" s="67" t="e">
        <f>H207-H206</f>
        <v>#DIV/0!</v>
      </c>
      <c r="I208" s="69"/>
      <c r="J208" s="67" t="e">
        <f>J207-J206</f>
        <v>#DIV/0!</v>
      </c>
      <c r="K208" s="62"/>
      <c r="L208" s="93"/>
    </row>
    <row r="209" spans="1:12" ht="12.75">
      <c r="A209" s="58" t="s">
        <v>170</v>
      </c>
      <c r="B209" s="67">
        <f>-B193*(1-B204)/B201</f>
        <v>0</v>
      </c>
      <c r="C209" s="67"/>
      <c r="D209" s="67">
        <f>-D193*(1-D204)/D201</f>
        <v>0</v>
      </c>
      <c r="E209" s="69"/>
      <c r="F209" s="67">
        <f>-F193*(1-F204)/F201</f>
        <v>0</v>
      </c>
      <c r="G209" s="67"/>
      <c r="H209" s="67">
        <f>-H193*(1-H204)/H201</f>
        <v>0</v>
      </c>
      <c r="I209" s="69"/>
      <c r="J209" s="67">
        <f>-J193*(1-J204)/J201</f>
        <v>0</v>
      </c>
      <c r="K209" s="62"/>
      <c r="L209" s="93"/>
    </row>
    <row r="210" spans="1:12" ht="12.75">
      <c r="A210" s="58" t="s">
        <v>171</v>
      </c>
      <c r="B210" s="70">
        <f>B201/B200</f>
        <v>-1</v>
      </c>
      <c r="C210" s="70"/>
      <c r="D210" s="70">
        <f>D201/D200</f>
        <v>-1</v>
      </c>
      <c r="E210" s="71"/>
      <c r="F210" s="70">
        <f>F201/F200</f>
        <v>-1</v>
      </c>
      <c r="G210" s="70"/>
      <c r="H210" s="70">
        <f>H201/H200</f>
        <v>-1</v>
      </c>
      <c r="I210" s="71"/>
      <c r="J210" s="70">
        <f>J201/J200</f>
        <v>-1</v>
      </c>
      <c r="K210" s="62"/>
      <c r="L210" s="93"/>
    </row>
    <row r="211" spans="1:12" ht="12.75">
      <c r="A211" s="58"/>
      <c r="B211" s="67"/>
      <c r="C211" s="67"/>
      <c r="D211" s="67"/>
      <c r="E211" s="69"/>
      <c r="F211" s="67"/>
      <c r="G211" s="67"/>
      <c r="H211" s="67"/>
      <c r="I211" s="69"/>
      <c r="J211" s="67"/>
      <c r="K211" s="62"/>
      <c r="L211" s="93"/>
    </row>
    <row r="212" spans="1:12" ht="12.75">
      <c r="A212" s="58" t="s">
        <v>172</v>
      </c>
      <c r="B212" s="67">
        <f>B192*(1-B204)/B191</f>
        <v>1</v>
      </c>
      <c r="C212" s="67"/>
      <c r="D212" s="67">
        <f>D192*(1-D204)/D191</f>
        <v>1</v>
      </c>
      <c r="E212" s="69"/>
      <c r="F212" s="67">
        <f>F192*(1-F204)/F191</f>
        <v>1</v>
      </c>
      <c r="G212" s="67"/>
      <c r="H212" s="67">
        <f>H192*(1-H204)/H191</f>
        <v>1</v>
      </c>
      <c r="I212" s="69"/>
      <c r="J212" s="67">
        <f>J192*(1-J204)/J191</f>
        <v>1</v>
      </c>
      <c r="K212" s="62"/>
      <c r="L212" s="93"/>
    </row>
    <row r="213" spans="1:12" ht="12.75">
      <c r="A213" s="58" t="s">
        <v>173</v>
      </c>
      <c r="B213" s="72" t="e">
        <f>B191/B202</f>
        <v>#DIV/0!</v>
      </c>
      <c r="C213" s="72"/>
      <c r="D213" s="72" t="e">
        <f>D191/D202</f>
        <v>#DIV/0!</v>
      </c>
      <c r="E213" s="73"/>
      <c r="F213" s="72" t="e">
        <f>F191/F202</f>
        <v>#DIV/0!</v>
      </c>
      <c r="G213" s="72"/>
      <c r="H213" s="72" t="e">
        <f>H191/H202</f>
        <v>#DIV/0!</v>
      </c>
      <c r="I213" s="73"/>
      <c r="J213" s="72" t="e">
        <f>J191/J202</f>
        <v>#DIV/0!</v>
      </c>
      <c r="K213" s="62"/>
      <c r="L213" s="93"/>
    </row>
    <row r="214" spans="1:12" ht="12.75">
      <c r="A214" s="58" t="s">
        <v>174</v>
      </c>
      <c r="B214" s="72">
        <f>B202/B200</f>
        <v>0</v>
      </c>
      <c r="C214" s="72"/>
      <c r="D214" s="72">
        <f>D202/D200</f>
        <v>0</v>
      </c>
      <c r="E214" s="73"/>
      <c r="F214" s="72">
        <f>F202/F200</f>
        <v>0</v>
      </c>
      <c r="G214" s="72"/>
      <c r="H214" s="72">
        <f>H202/H200</f>
        <v>0</v>
      </c>
      <c r="I214" s="73"/>
      <c r="J214" s="72">
        <f>J202/J200</f>
        <v>0</v>
      </c>
      <c r="K214" s="62"/>
      <c r="L214" s="93"/>
    </row>
    <row r="215" spans="1:12" ht="12.75">
      <c r="A215" s="58" t="s">
        <v>175</v>
      </c>
      <c r="B215" s="67" t="e">
        <f>B212*B213*B214</f>
        <v>#DIV/0!</v>
      </c>
      <c r="C215" s="67"/>
      <c r="D215" s="67" t="e">
        <f>D212*D213*D214</f>
        <v>#DIV/0!</v>
      </c>
      <c r="E215" s="69"/>
      <c r="F215" s="67" t="e">
        <f>F212*F213*F214</f>
        <v>#DIV/0!</v>
      </c>
      <c r="G215" s="67"/>
      <c r="H215" s="67" t="e">
        <f>H212*H213*H214</f>
        <v>#DIV/0!</v>
      </c>
      <c r="I215" s="69"/>
      <c r="J215" s="67" t="e">
        <f>J212*J213*J214</f>
        <v>#DIV/0!</v>
      </c>
      <c r="K215" s="62"/>
      <c r="L215" s="93"/>
    </row>
    <row r="216" spans="1:12" ht="12.75">
      <c r="A216" s="58" t="str">
        <f>"= (1) * (2) * (3)"</f>
        <v>= (1) * (2) * (3)</v>
      </c>
      <c r="B216" s="67"/>
      <c r="C216" s="67"/>
      <c r="D216" s="67"/>
      <c r="E216" s="69"/>
      <c r="F216" s="67"/>
      <c r="G216" s="67"/>
      <c r="H216" s="67"/>
      <c r="I216" s="69"/>
      <c r="J216" s="67"/>
      <c r="K216" s="62"/>
      <c r="L216" s="93"/>
    </row>
    <row r="217" spans="1:12" ht="13.5" thickBot="1">
      <c r="A217" s="63"/>
      <c r="B217" s="74"/>
      <c r="C217" s="75"/>
      <c r="D217" s="74"/>
      <c r="E217" s="75"/>
      <c r="F217" s="74"/>
      <c r="G217" s="75"/>
      <c r="H217" s="74"/>
      <c r="I217" s="75"/>
      <c r="J217" s="74"/>
      <c r="K217" s="64"/>
      <c r="L217" s="93"/>
    </row>
    <row r="218" spans="1:11" ht="12.75">
      <c r="A218" s="26"/>
      <c r="B218" s="26"/>
      <c r="C218" s="26"/>
      <c r="D218" s="26"/>
      <c r="E218" s="26"/>
      <c r="F218" s="26"/>
      <c r="G218" s="26"/>
      <c r="H218" s="26"/>
      <c r="I218" s="26"/>
      <c r="J218" s="26"/>
      <c r="K218" s="26"/>
    </row>
  </sheetData>
  <printOptions horizontalCentered="1" verticalCentered="1"/>
  <pageMargins left="0.29" right="0.28" top="0.69" bottom="0.67" header="0.5118110236220472" footer="0.5118110236220472"/>
  <pageSetup fitToHeight="1" fitToWidth="1" horizontalDpi="300" verticalDpi="300" orientation="landscape" paperSize="9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banque Paribas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banque Paribas</dc:creator>
  <cp:keywords/>
  <dc:description/>
  <cp:lastModifiedBy>XXX</cp:lastModifiedBy>
  <cp:lastPrinted>1998-07-22T19:44:52Z</cp:lastPrinted>
  <dcterms:created xsi:type="dcterms:W3CDTF">1997-12-26T08:49:22Z</dcterms:created>
  <dcterms:modified xsi:type="dcterms:W3CDTF">2003-01-26T10:44:18Z</dcterms:modified>
  <cp:category/>
  <cp:version/>
  <cp:contentType/>
  <cp:contentStatus/>
</cp:coreProperties>
</file>